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20" windowHeight="5640"/>
  </bookViews>
  <sheets>
    <sheet name="Thông tin chung" sheetId="1" r:id="rId1"/>
  </sheets>
  <definedNames>
    <definedName name="_xlnm.Print_Area" localSheetId="0">'Thông tin chung'!$A$1:$G$189</definedName>
    <definedName name="_xlnm.Print_Titles" localSheetId="0">'Thông tin chung'!$22:$22</definedName>
    <definedName name="Z_441F8A54_E412_4FAB_B933_D96F70858AF6_.wvu.PrintTitles" localSheetId="0" hidden="1">'Thông tin chung'!$96:$96</definedName>
    <definedName name="Z_8DF2DFA8_7EE8_45E6_92CB_68BF2FD72D63_.wvu.PrintTitles" localSheetId="0" hidden="1">'Thông tin chung'!$96:$96</definedName>
  </definedNames>
  <calcPr calcId="124519"/>
  <customWorkbookViews>
    <customWorkbookView name="THANH TUNG - Personal View" guid="{441F8A54-E412-4FAB-B933-D96F70858AF6}" mergeInterval="0" personalView="1" maximized="1" xWindow="1" yWindow="1" windowWidth="1366" windowHeight="538" activeSheetId="1"/>
    <customWorkbookView name="halh - Personal View" guid="{8DF2DFA8-7EE8-45E6-92CB-68BF2FD72D63}" mergeInterval="0" personalView="1" maximized="1" windowWidth="1020" windowHeight="413" activeSheetId="1" showComments="commIndAndComment"/>
  </customWorkbookViews>
</workbook>
</file>

<file path=xl/calcChain.xml><?xml version="1.0" encoding="utf-8"?>
<calcChain xmlns="http://schemas.openxmlformats.org/spreadsheetml/2006/main">
  <c r="H91" i="1"/>
  <c r="H90"/>
  <c r="H154"/>
  <c r="H151"/>
  <c r="H164"/>
  <c r="H163"/>
  <c r="H69"/>
  <c r="H68"/>
  <c r="H67"/>
  <c r="H66"/>
  <c r="H65"/>
  <c r="H64"/>
  <c r="H134" l="1"/>
  <c r="H80"/>
  <c r="H81"/>
  <c r="H79"/>
  <c r="H77"/>
  <c r="H78"/>
  <c r="H74"/>
  <c r="H75"/>
  <c r="H152" l="1"/>
  <c r="H155"/>
  <c r="H157"/>
  <c r="H161"/>
  <c r="H160"/>
  <c r="H159"/>
  <c r="H107" l="1"/>
  <c r="H171"/>
  <c r="H148"/>
  <c r="H170"/>
  <c r="H169"/>
  <c r="H168"/>
  <c r="H167"/>
  <c r="H166"/>
  <c r="H71"/>
  <c r="H72"/>
  <c r="H73"/>
  <c r="H76"/>
  <c r="H82"/>
  <c r="H92" l="1"/>
  <c r="H172" l="1"/>
  <c r="H97"/>
  <c r="H98"/>
  <c r="H112"/>
  <c r="H101"/>
  <c r="H102"/>
  <c r="H103"/>
  <c r="H104"/>
  <c r="H105"/>
  <c r="H106"/>
  <c r="H108"/>
  <c r="H109"/>
  <c r="H100"/>
  <c r="H84"/>
  <c r="H58"/>
  <c r="H52"/>
  <c r="H53"/>
  <c r="H54"/>
  <c r="H55"/>
  <c r="H51"/>
  <c r="H70"/>
  <c r="H39"/>
  <c r="H40"/>
  <c r="H41"/>
  <c r="H38"/>
  <c r="H35"/>
  <c r="H33"/>
  <c r="H32"/>
  <c r="H27"/>
  <c r="H26"/>
  <c r="H25"/>
  <c r="H24"/>
  <c r="H23"/>
  <c r="H18"/>
  <c r="H17"/>
  <c r="H16"/>
  <c r="H135"/>
  <c r="H133"/>
  <c r="H132"/>
  <c r="H126"/>
  <c r="H127"/>
  <c r="H128"/>
  <c r="H129"/>
  <c r="H125"/>
  <c r="H83"/>
  <c r="H147"/>
  <c r="H146"/>
  <c r="H145"/>
  <c r="H139"/>
  <c r="H140"/>
  <c r="H141"/>
  <c r="H142"/>
  <c r="H143"/>
  <c r="H138"/>
  <c r="H113"/>
  <c r="H114"/>
  <c r="H115"/>
  <c r="H116"/>
  <c r="H117"/>
  <c r="H118"/>
  <c r="H119"/>
  <c r="H120"/>
  <c r="H121"/>
  <c r="H89"/>
  <c r="H59"/>
  <c r="H60"/>
  <c r="H61"/>
  <c r="H62"/>
  <c r="H45"/>
  <c r="H46"/>
  <c r="H47"/>
  <c r="H44"/>
  <c r="H31"/>
  <c r="H28"/>
  <c r="H29"/>
  <c r="H30"/>
</calcChain>
</file>

<file path=xl/sharedStrings.xml><?xml version="1.0" encoding="utf-8"?>
<sst xmlns="http://schemas.openxmlformats.org/spreadsheetml/2006/main" count="440" uniqueCount="188">
  <si>
    <t>THÔNG TIN CHUNG</t>
  </si>
  <si>
    <t>Tên Bộ</t>
  </si>
  <si>
    <t>Địa chỉ</t>
  </si>
  <si>
    <t>Điện thoại</t>
  </si>
  <si>
    <t>Email</t>
  </si>
  <si>
    <t>Địa chỉ website Bộ</t>
  </si>
  <si>
    <t>Tổng số cán bộ công chức viên chức (CCVC) của Bộ</t>
  </si>
  <si>
    <t>Chỉ tiêu</t>
  </si>
  <si>
    <t>Giải thích biến động</t>
  </si>
  <si>
    <t>HẠ TẦNG KỸ THUẬT CNTT</t>
  </si>
  <si>
    <t>Đơn vị tính</t>
  </si>
  <si>
    <t xml:space="preserve">Đơn vị </t>
  </si>
  <si>
    <t>Đơn vị</t>
  </si>
  <si>
    <t>Người</t>
  </si>
  <si>
    <t>Máy</t>
  </si>
  <si>
    <t>Kbps</t>
  </si>
  <si>
    <t>Leased Line</t>
  </si>
  <si>
    <t>FTTH</t>
  </si>
  <si>
    <t>xDSL (ADSL và SDSL)</t>
  </si>
  <si>
    <t>Băng rộng khác</t>
  </si>
  <si>
    <t>Máy tính để bàn</t>
  </si>
  <si>
    <t>Máy tính xách tay</t>
  </si>
  <si>
    <t>Máy chủ</t>
  </si>
  <si>
    <t>1.1</t>
  </si>
  <si>
    <t>1.2</t>
  </si>
  <si>
    <t>1.3</t>
  </si>
  <si>
    <t>2.1</t>
  </si>
  <si>
    <t>2.2</t>
  </si>
  <si>
    <t>2.3</t>
  </si>
  <si>
    <t>2.4</t>
  </si>
  <si>
    <t>6.1</t>
  </si>
  <si>
    <t>Máy tính</t>
  </si>
  <si>
    <t>Giải pháp khác (Ghi rõ tên giải pháp)</t>
  </si>
  <si>
    <t>Có/Không</t>
  </si>
  <si>
    <t>Các giải pháp an toàn thông tin tại cơ quan Bộ</t>
  </si>
  <si>
    <t>Triển khai hệ thống an toàn thông tin, an toàn dữ liệu</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</si>
  <si>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</si>
  <si>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</si>
  <si>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</si>
  <si>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</si>
  <si>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</si>
  <si>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</si>
  <si>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</si>
  <si>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</si>
  <si>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</si>
  <si>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</si>
  <si>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</si>
  <si>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</si>
  <si>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</si>
  <si>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</si>
  <si>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</si>
  <si>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đề tài khoa học</t>
  </si>
  <si>
    <t>Quản lý tài chính - kế toán</t>
  </si>
  <si>
    <t>Quản lý thanh tra</t>
  </si>
  <si>
    <t xml:space="preserve">Quản lý chuyên ngành </t>
  </si>
  <si>
    <t>Thư điện tử nội bộ</t>
  </si>
  <si>
    <t>Hệ thống phòng chống virus máy tính và thư rác (spam)</t>
  </si>
  <si>
    <t>Ứng dụng chữ ký số</t>
  </si>
  <si>
    <t>Ứng dụng khác (Liệt kê chi tiết)</t>
  </si>
  <si>
    <t>Sử dụng văn bản điện tử trong hoạt động của cơ quan bộ và các đơn vị trực thuộc</t>
  </si>
  <si>
    <t>Các loại văn bản điện tử đã triển khai tại cơ quan Bộ</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</si>
  <si>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</si>
  <si>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</si>
  <si>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</si>
  <si>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</si>
  <si>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</si>
  <si>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</si>
  <si>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</si>
  <si>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</si>
  <si>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</si>
  <si>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</si>
  <si>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Chính phủ</t>
  </si>
  <si>
    <t>Dịch vụ công trực tuyến (chỉ dành cho các Bộ, ngành có dịch vụ công)</t>
  </si>
  <si>
    <t>Dịch vụ</t>
  </si>
  <si>
    <t>Tổng số dịch vụ công trực tuyến mức độ 4</t>
  </si>
  <si>
    <t>Tổng số dịch vụ công trực tuyến mức độ 3</t>
  </si>
  <si>
    <t>%</t>
  </si>
  <si>
    <t>Họ và tên</t>
  </si>
  <si>
    <t>Bộ phận công tác</t>
  </si>
  <si>
    <t>Chức vụ</t>
  </si>
  <si>
    <t>Di động</t>
  </si>
  <si>
    <t>Fax</t>
  </si>
  <si>
    <t>Điện thoại cố định</t>
  </si>
  <si>
    <t>Tổng số đơn vị trực thuộc Bộ đã triển khai giải pháp an toàn dữ liệu</t>
  </si>
  <si>
    <t>Triển khai giải pháp an toàn dữ liệu</t>
  </si>
  <si>
    <t>Các giải pháp an toàn dữ liệu tại cơ quan Bộ</t>
  </si>
  <si>
    <t>Tổng số dịch vụ hành chính công của Bộ do các đơn vị trực thuộc Bộ trực tiếp thực hiện (DVC cấp Trung ương)</t>
  </si>
  <si>
    <t>Trong đó:</t>
  </si>
  <si>
    <t>Tổng số dịch vụ công trực tuyến của Bộ ở tất cả các mức độ do các đơn vị trực thuộc Bộ trực tiếp thực hiện (DVCTT cấp Trung ương)</t>
  </si>
  <si>
    <r>
      <t xml:space="preserve">Trung tâm dữ liệu của Bộ </t>
    </r>
    <r>
      <rPr>
        <sz val="11"/>
        <color theme="1"/>
        <rFont val="Times New Roman"/>
        <family val="1"/>
      </rPr>
      <t>(đầu tư hay thuê đều tính là có)</t>
    </r>
  </si>
  <si>
    <r>
      <t>Hội nghị truyền hình của Bộ</t>
    </r>
    <r>
      <rPr>
        <sz val="11"/>
        <color theme="1"/>
        <rFont val="Times New Roman"/>
        <family val="1"/>
      </rPr>
      <t xml:space="preserve"> (đầu tư hay thuê đều tính là có)</t>
    </r>
  </si>
  <si>
    <r>
      <t xml:space="preserve">Người kê khai 
</t>
    </r>
    <r>
      <rPr>
        <i/>
        <sz val="11"/>
        <color theme="1"/>
        <rFont val="Times New Roman"/>
        <family val="1"/>
      </rPr>
      <t>(Ký và ghi rõ họ tên)</t>
    </r>
    <r>
      <rPr>
        <b/>
        <sz val="11"/>
        <color theme="1"/>
        <rFont val="Times New Roman"/>
        <family val="1"/>
      </rPr>
      <t xml:space="preserve">
</t>
    </r>
  </si>
  <si>
    <r>
      <t xml:space="preserve">Lãnh đạo đơn vị chuyên trách CNTT của Bộ
</t>
    </r>
    <r>
      <rPr>
        <i/>
        <sz val="11"/>
        <color theme="1"/>
        <rFont val="Times New Roman"/>
        <family val="1"/>
      </rPr>
      <t>(Ký tên, đóng dấu hoặc ký số)</t>
    </r>
    <r>
      <rPr>
        <b/>
        <sz val="11"/>
        <color theme="1"/>
        <rFont val="Times New Roman"/>
        <family val="1"/>
      </rPr>
      <t xml:space="preserve">
</t>
    </r>
  </si>
  <si>
    <t>Số các đơn vị trực thuộc Bộ</t>
  </si>
  <si>
    <t xml:space="preserve">Số các cơ quan quản lý chuyên ngành ở các tỉnh, thành phố được phân cấp quản lý theo lĩnh vực của Bộ </t>
  </si>
  <si>
    <t xml:space="preserve">Băng thông kết nối Internet theo từng loại kết nối </t>
  </si>
  <si>
    <t>Số đơn vị trực thuộc Bộ đã triển khai giải pháp an toàn thông tin</t>
  </si>
  <si>
    <t>Số cán bộ chuyên trách về CNTT</t>
  </si>
  <si>
    <t>Số cán bộ chuyên trách về CNTT có trình độ đại học trở lên</t>
  </si>
  <si>
    <t>Số cán bộ chuyên trách về an toàn thông tin</t>
  </si>
  <si>
    <t>Số CCVC được cấp hòm thư điện tử chính thức của đơn vị</t>
  </si>
  <si>
    <t>Số CCVC sử dụng hòm thư điện tử chính thức trong công việc</t>
  </si>
  <si>
    <t>Số đơn vị trực thuộc đã triển khai các văn bản điện tử</t>
  </si>
  <si>
    <t>THÔNG TIN NGƯỜI KÊ KHAI</t>
  </si>
  <si>
    <t>Tổng chi từ NSNN cho ứng dụng CNTT</t>
  </si>
  <si>
    <t>Tổng đầu tư từ NSNN cho hạ tầng kỹ thuật</t>
  </si>
  <si>
    <t>Đầu tư từ NSNN cho hạ tầng an toàn thông tin</t>
  </si>
  <si>
    <t>Tường lửa (firewall)</t>
  </si>
  <si>
    <t>Lọc thư rác (spam email)</t>
  </si>
  <si>
    <t>Phần mềm bảo mật/diệt virus (Security/ Antivirus Software)</t>
  </si>
  <si>
    <t>Hệ thống cảnh báo truy nhập trái phép (IPS/ IDS)</t>
  </si>
  <si>
    <t>Băng từ (Tape)</t>
  </si>
  <si>
    <t>Tủ đĩa (Disk)</t>
  </si>
  <si>
    <t>Chi từ NSNN cho đào tạo CNTT và an toàn thông tin</t>
  </si>
  <si>
    <t>Năm 2020</t>
  </si>
  <si>
    <t>Năm 2021</t>
  </si>
  <si>
    <t>BỘ….</t>
  </si>
  <si>
    <t>TÊN ĐƠN VỊ CHUYÊN TRÁCH CNTT</t>
  </si>
  <si>
    <t>CỘNG HÒA XÃ HỘI CHỦ NGHĨA VIỆT NAM</t>
  </si>
  <si>
    <t>Độc lập - Tự do - Hạnh phúc</t>
  </si>
  <si>
    <t>PHIẾU THU THẬP SỐ LIỆU VỀ MỨC ĐỘ SẴN SÀNG
 CHO PHÁT TRIỂN VÀ ỨNG DỤNG CNTT-TT NĂM 2022</t>
  </si>
  <si>
    <t>Các ứng dụng cơ bản đã triển khai tại cơ quan Bộ</t>
  </si>
  <si>
    <t>Họp trực tuyến</t>
  </si>
  <si>
    <t>Tổng số cuộc họp của Bộ trong năm</t>
  </si>
  <si>
    <t>Cuộc họp</t>
  </si>
  <si>
    <t>Tổng số cuộc họp của Bộ với các đơn vị trực thuộc trong năm</t>
  </si>
  <si>
    <t>Tổng số cuộc họp trực tuyến của Bộ với các đơn vị trực thuộc trong năm</t>
  </si>
  <si>
    <t>Tổng số cuộc họp trực tuyến của Bộ với các địa phương trong năm</t>
  </si>
  <si>
    <t>Tổng số cuộc họp của Bộ với các địa phương trong năm</t>
  </si>
  <si>
    <t>Tổng số cuộc họp trực tuyến của Bộ trong năm</t>
  </si>
  <si>
    <t>Số đơn vị trực thuộc được cấp chứng thư số</t>
  </si>
  <si>
    <t>Tích hợp các hệ thống</t>
  </si>
  <si>
    <t>Tổng số dịch vụ công trực tuyến mức độ 4 có phát sinh hồ sơ</t>
  </si>
  <si>
    <t>Tổng số dịch vụ công trực tuyến mức độ 3  có phát sinh hồ sơ</t>
  </si>
  <si>
    <t>Triển khai an toàn, an ninh hệ thống</t>
  </si>
  <si>
    <t>Triển khai trung tâm giám sát an ninh mạng (SOC)</t>
  </si>
  <si>
    <r>
      <t xml:space="preserve">Trung tâm dữ liệu dự phòng của Bộ </t>
    </r>
    <r>
      <rPr>
        <sz val="11"/>
        <color theme="1"/>
        <rFont val="Times New Roman"/>
        <family val="1"/>
      </rPr>
      <t>(đầu tư hay thuê đều tính là có)</t>
    </r>
  </si>
  <si>
    <t>,ngày        tháng     năm  2022</t>
  </si>
  <si>
    <t>Tỷ lệ hồ sơ trực tuyến</t>
  </si>
  <si>
    <t>Tổng số đơn vị trực thuộc kết nối với mạng diện rộng của Bộ</t>
  </si>
  <si>
    <t>Tổng số máy tính có cài đặt các phần mềm diệt và phòng chống virus</t>
  </si>
  <si>
    <t>Triển khai nền tảng chia sẻ dữ liệu bộ, ngành (LGSP)</t>
  </si>
  <si>
    <t>Tổng số các đơn vị trực thuộc đã triển khai các ứng dụng cơ bản</t>
  </si>
  <si>
    <t xml:space="preserve">Tổng số đơn vị trực thuộc kết nối với mạng số liệu chuyên dùng của Chính phủ </t>
  </si>
  <si>
    <t>Hệ thống báo cáo của Bộ kết nối với hệ thống báo cáo của Chính phủ</t>
  </si>
  <si>
    <t>Hệ thống 1 cửa điện tử kết nối với hệ thống quản lý văn bản điều hành trên mạng</t>
  </si>
  <si>
    <t>Hệ thống 1 cửa điện tử kết nối với hệ thống cổng dịch vụ công của Bộ</t>
  </si>
  <si>
    <t>Tổng số dịch vụ công trực tuyến có tích hợp thanh toán trực tuyến</t>
  </si>
  <si>
    <t>5.1</t>
  </si>
  <si>
    <t>5.1.1</t>
  </si>
  <si>
    <t>5.1.2</t>
  </si>
  <si>
    <t>5.2</t>
  </si>
  <si>
    <t>5.2.1</t>
  </si>
  <si>
    <t>5.2.2</t>
  </si>
  <si>
    <t>5.3</t>
  </si>
  <si>
    <t>9.2</t>
  </si>
  <si>
    <t>9.2.1</t>
  </si>
  <si>
    <t>9.2.2</t>
  </si>
  <si>
    <t>9.2.5</t>
  </si>
  <si>
    <t>5.3.1</t>
  </si>
  <si>
    <t>5.3.2</t>
  </si>
  <si>
    <t>5.4</t>
  </si>
  <si>
    <t>Hệ thống một cừa điện tử</t>
  </si>
  <si>
    <t>Tỷ lệ trao đổi văn bản điện tử của Bộ trong năm</t>
  </si>
  <si>
    <t>Triển khai điện toán đám mây</t>
  </si>
  <si>
    <t>Số CQNN có sử dụng dịch vụ trên hạ tầng điện toán đám mây của tỉnh</t>
  </si>
  <si>
    <t>Hạ tầng kỹ thuật CNTT của bộ đã triển khai theo mô hình điện toán đám mây</t>
  </si>
  <si>
    <t>Đã triển khai nền tảng chia sẻ dữ liệu LGSP</t>
  </si>
  <si>
    <t>CSDL</t>
  </si>
  <si>
    <t>Số CSDL trong Danh mục CSDL của bộ</t>
  </si>
  <si>
    <t>Số CSDL trong Danh mục CSDL của bộ được triển khai kết nối, chia sẻ với LGSP</t>
  </si>
  <si>
    <t>Số CSDL  trong Danh mục CSDL của bộ được triển khai kết nối, chia sẻ với nền tảng tích hợp chia sẻ dữ liệu quốc gia (NGSP)</t>
  </si>
  <si>
    <t>10.1</t>
  </si>
  <si>
    <t>10.2</t>
  </si>
  <si>
    <t>9.1</t>
  </si>
  <si>
    <t>10.3</t>
  </si>
  <si>
    <t>10.4</t>
  </si>
  <si>
    <t>10.5</t>
  </si>
  <si>
    <t>Số đơn vị trực thuộc có khai thác, sử dụng dữ liệu từ hệ thống thông tin qua LGSP, NGSP phục vụ hoạt động</t>
  </si>
  <si>
    <t>Số hệ thống thông tin của Bộ đã triển khai an toàn, anh ninh theo mô hình 4 lớp</t>
  </si>
  <si>
    <t xml:space="preserve">Số hệ thống thông tin của Bộ </t>
  </si>
  <si>
    <t>Hệ thống</t>
  </si>
  <si>
    <t>Số hệ thống thông tin của Bộ được phê duyệt theo cấp độ</t>
  </si>
  <si>
    <t>Số hệ thống thông tin của Bộ được triển khai phương án bảo vệ theo hồ sơ đề xuất cấp độ được phê duyệt</t>
  </si>
  <si>
    <t>Số hệ thống thông tin của Bộ cấp độ 3 trở lên đạt chứng nhận tiêu chuẩn quản lý ATTT ISO 27001</t>
  </si>
  <si>
    <t>9.2.3</t>
  </si>
  <si>
    <t>9.2.4</t>
  </si>
  <si>
    <r>
      <rPr>
        <b/>
        <sz val="11"/>
        <rFont val="Times New Roman"/>
        <family val="1"/>
      </rPr>
      <t>Hướng dẫn chung:</t>
    </r>
    <r>
      <rPr>
        <sz val="11"/>
        <color theme="1"/>
        <rFont val="Times New Roman"/>
        <family val="1"/>
      </rPr>
      <t xml:space="preserve">
• Trong phiếu này, các Bộ, cơ quan ngang Bộ, cơ quan thuộc Chính phủ đều được gọi chung là</t>
    </r>
    <r>
      <rPr>
        <b/>
        <sz val="11"/>
        <color theme="1"/>
        <rFont val="Times New Roman"/>
        <family val="1"/>
      </rPr>
      <t xml:space="preserve"> Bộ</t>
    </r>
    <r>
      <rPr>
        <sz val="11"/>
        <color theme="1"/>
        <rFont val="Times New Roman"/>
        <family val="1"/>
      </rPr>
      <t xml:space="preserve">. 
• Với các số liệu thống kê từ các công bố của các cơ quan quản lý nhà nước như: báo cáo thống kê, kết quả điều tra v.v., cần ghi rõ nguồn cung cấp.
• Những trường hợp không có được số liệu chính xác, có thể sử dụng số ước tính gần đúng nhất có thể. Trong trường hợp không thể ước tính hoặc thu thập được số liệu thì ghi số liệu năm trước đó và giải thích. Nếu năm trước cũng không có số liệu thì ghi "Không có số liệu".
</t>
    </r>
    <r>
      <rPr>
        <sz val="11"/>
        <rFont val="Times New Roman"/>
        <family val="1"/>
      </rPr>
      <t>• C</t>
    </r>
    <r>
      <rPr>
        <sz val="11"/>
        <color theme="1"/>
        <rFont val="Times New Roman"/>
        <family val="1"/>
      </rPr>
      <t xml:space="preserve">ác Bộ, ngành không có dịch vụ công thì không điền Mục 9,10 Phần D - Ứng dụng CNTT.
• Thời điểm và số liệu thống kê:
</t>
    </r>
    <r>
      <rPr>
        <sz val="11"/>
        <rFont val="Times New Roman"/>
        <family val="1"/>
      </rPr>
      <t xml:space="preserve">  - </t>
    </r>
    <r>
      <rPr>
        <sz val="11"/>
        <color theme="1"/>
        <rFont val="Times New Roman"/>
        <family val="1"/>
      </rPr>
      <t xml:space="preserve">Cột Năm 2021: lấy số liệu tính đến 31/12/2021. 
  </t>
    </r>
    <r>
      <rPr>
        <sz val="11"/>
        <rFont val="Times New Roman"/>
        <family val="1"/>
      </rPr>
      <t>- Cột N</t>
    </r>
    <r>
      <rPr>
        <sz val="11"/>
        <color theme="1"/>
        <rFont val="Times New Roman"/>
        <family val="1"/>
      </rPr>
      <t xml:space="preserve">ăm 2020: lấy số liệu tính đến 31/12/2020.
</t>
    </r>
    <r>
      <rPr>
        <sz val="11"/>
        <rFont val="Times New Roman"/>
        <family val="1"/>
      </rPr>
      <t xml:space="preserve">  - Cột Giải thích biến động: Khi số liệu có sự thay đổi lớn giữa các năm (trên 20%), đề nghị giải thích lý do.
• Sau khi điền phi</t>
    </r>
    <r>
      <rPr>
        <sz val="11"/>
        <color theme="1"/>
        <rFont val="Times New Roman"/>
        <family val="1"/>
      </rPr>
      <t>ếu điều tra, đề nghị ghi rõ tên và thông tin liên hệ của cán bộ xử lý vào cuối phiếu điều tra để liên lạc, trao đổi khi cần.</t>
    </r>
  </si>
</sst>
</file>

<file path=xl/styles.xml><?xml version="1.0" encoding="utf-8"?>
<styleSheet xmlns="http://schemas.openxmlformats.org/spreadsheetml/2006/main">
  <numFmts count="1">
    <numFmt numFmtId="164" formatCode="_-* #,##0.00\ _₫_-;\-* #,##0.00\ _₫_-;_-* &quot;-&quot;??\ _₫_-;_-@_-"/>
  </numFmts>
  <fonts count="15">
    <font>
      <sz val="11"/>
      <color theme="1"/>
      <name val="Calibri"/>
      <family val="2"/>
      <charset val="163"/>
      <scheme val="minor"/>
    </font>
    <font>
      <sz val="11"/>
      <color theme="1"/>
      <name val="Calibri"/>
      <family val="2"/>
      <charset val="163"/>
      <scheme val="minor"/>
    </font>
    <font>
      <b/>
      <sz val="13"/>
      <color theme="1"/>
      <name val="Times New Roman"/>
      <family val="1"/>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sz val="11"/>
      <color rgb="FFFF0000"/>
      <name val="Times New Roman"/>
      <family val="1"/>
    </font>
    <font>
      <b/>
      <i/>
      <sz val="11"/>
      <color theme="1"/>
      <name val="Times New Roman"/>
      <family val="1"/>
    </font>
    <font>
      <i/>
      <sz val="11"/>
      <color theme="1"/>
      <name val="Times New Roman"/>
      <family val="1"/>
    </font>
    <font>
      <b/>
      <sz val="11"/>
      <name val="Times New Roman"/>
      <family val="1"/>
    </font>
    <font>
      <sz val="11"/>
      <name val="Times New Roman"/>
      <family val="1"/>
    </font>
    <font>
      <i/>
      <sz val="11"/>
      <name val="Times New Roman"/>
      <family val="1"/>
    </font>
    <font>
      <sz val="13"/>
      <color theme="1"/>
      <name val="Times New Roman"/>
      <family val="1"/>
    </font>
    <font>
      <strike/>
      <sz val="11"/>
      <color theme="1"/>
      <name val="Times New Roman"/>
      <family val="1"/>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92">
    <xf numFmtId="0" fontId="0" fillId="0" borderId="0" xfId="0"/>
    <xf numFmtId="0" fontId="5" fillId="0" borderId="1" xfId="0" applyFont="1" applyFill="1" applyBorder="1" applyAlignment="1">
      <alignment horizontal="center"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5" fillId="0" borderId="2" xfId="0" applyFont="1" applyFill="1" applyBorder="1" applyAlignment="1">
      <alignment horizontal="left" vertical="center" wrapText="1"/>
    </xf>
    <xf numFmtId="0" fontId="3" fillId="0" borderId="1" xfId="0" applyFont="1" applyFill="1" applyBorder="1" applyAlignment="1">
      <alignment horizontal="center" vertical="center"/>
    </xf>
    <xf numFmtId="3" fontId="3" fillId="0" borderId="1" xfId="1" applyNumberFormat="1" applyFont="1" applyFill="1" applyBorder="1" applyAlignment="1">
      <alignment horizontal="right" vertical="center"/>
    </xf>
    <xf numFmtId="0" fontId="7" fillId="0" borderId="0" xfId="0" applyFont="1" applyFill="1" applyAlignment="1">
      <alignment vertical="center"/>
    </xf>
    <xf numFmtId="0" fontId="7" fillId="0" borderId="0" xfId="0" applyFont="1" applyFill="1" applyAlignment="1"/>
    <xf numFmtId="0" fontId="3" fillId="0" borderId="0" xfId="0" applyFont="1" applyFill="1"/>
    <xf numFmtId="0" fontId="7" fillId="0" borderId="5"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8"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 fontId="14" fillId="0" borderId="1" xfId="0" applyNumberFormat="1" applyFont="1" applyFill="1" applyBorder="1" applyAlignment="1">
      <alignment vertical="center"/>
    </xf>
    <xf numFmtId="0" fontId="14" fillId="0" borderId="1"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top" wrapText="1"/>
    </xf>
    <xf numFmtId="0" fontId="2"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wrapText="1"/>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1" xfId="0" applyFont="1" applyFill="1" applyBorder="1" applyAlignment="1">
      <alignment vertical="center"/>
    </xf>
    <xf numFmtId="3" fontId="3" fillId="0" borderId="1" xfId="1" applyNumberFormat="1" applyFont="1" applyFill="1" applyBorder="1" applyAlignment="1">
      <alignment vertical="center"/>
    </xf>
    <xf numFmtId="0" fontId="3" fillId="0" borderId="0" xfId="0" applyFont="1" applyFill="1" applyAlignment="1"/>
    <xf numFmtId="0" fontId="5" fillId="0" borderId="1" xfId="0" applyFont="1" applyFill="1" applyBorder="1" applyAlignment="1">
      <alignment horizontal="left" vertical="center"/>
    </xf>
    <xf numFmtId="0" fontId="3" fillId="0" borderId="1" xfId="0" applyFont="1" applyFill="1" applyBorder="1" applyAlignment="1">
      <alignment horizontal="left" vertical="center"/>
    </xf>
    <xf numFmtId="0" fontId="7" fillId="0" borderId="0" xfId="0" applyFont="1" applyFill="1"/>
    <xf numFmtId="0" fontId="3"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9"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8" fillId="0" borderId="1" xfId="0" applyFont="1" applyFill="1" applyBorder="1" applyAlignment="1">
      <alignment vertical="center" wrapText="1"/>
    </xf>
    <xf numFmtId="0" fontId="3" fillId="0" borderId="1" xfId="0" applyFont="1" applyFill="1" applyBorder="1" applyAlignment="1">
      <alignment horizontal="left"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Fill="1" applyBorder="1" applyAlignment="1">
      <alignment horizontal="left" vertical="center"/>
    </xf>
    <xf numFmtId="0" fontId="5" fillId="0" borderId="3" xfId="0" applyFont="1" applyFill="1" applyBorder="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13" fillId="0" borderId="0" xfId="0" applyFont="1" applyFill="1" applyAlignment="1">
      <alignment horizontal="center" vertical="center" wrapText="1"/>
    </xf>
    <xf numFmtId="0" fontId="3" fillId="0" borderId="0" xfId="0" applyFont="1" applyFill="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0" fontId="5" fillId="0" borderId="1" xfId="0" applyFont="1" applyFill="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829701</xdr:colOff>
      <xdr:row>1</xdr:row>
      <xdr:rowOff>271743</xdr:rowOff>
    </xdr:from>
    <xdr:to>
      <xdr:col>2</xdr:col>
      <xdr:colOff>734451</xdr:colOff>
      <xdr:row>1</xdr:row>
      <xdr:rowOff>273331</xdr:rowOff>
    </xdr:to>
    <xdr:cxnSp macro="">
      <xdr:nvCxnSpPr>
        <xdr:cNvPr id="3" name="Straight Connector 2"/>
        <xdr:cNvCxnSpPr/>
      </xdr:nvCxnSpPr>
      <xdr:spPr>
        <a:xfrm>
          <a:off x="1266096" y="474717"/>
          <a:ext cx="2066428" cy="15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39927</xdr:colOff>
      <xdr:row>1</xdr:row>
      <xdr:rowOff>270499</xdr:rowOff>
    </xdr:from>
    <xdr:to>
      <xdr:col>6</xdr:col>
      <xdr:colOff>60511</xdr:colOff>
      <xdr:row>1</xdr:row>
      <xdr:rowOff>272087</xdr:rowOff>
    </xdr:to>
    <xdr:cxnSp macro="">
      <xdr:nvCxnSpPr>
        <xdr:cNvPr id="12" name="Straight Connector 11"/>
        <xdr:cNvCxnSpPr/>
      </xdr:nvCxnSpPr>
      <xdr:spPr>
        <a:xfrm>
          <a:off x="5329103" y="483411"/>
          <a:ext cx="91705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189"/>
  <sheetViews>
    <sheetView tabSelected="1" zoomScaleSheetLayoutView="85" workbookViewId="0">
      <selection activeCell="A6" sqref="A6:G6"/>
    </sheetView>
  </sheetViews>
  <sheetFormatPr defaultColWidth="9" defaultRowHeight="15.75"/>
  <cols>
    <col min="1" max="1" width="5.5703125" style="38" customWidth="1"/>
    <col min="2" max="2" width="27.85546875" style="12" customWidth="1"/>
    <col min="3" max="3" width="33.5703125" style="12" customWidth="1"/>
    <col min="4" max="4" width="11.28515625" style="25" customWidth="1"/>
    <col min="5" max="6" width="13.42578125" style="12" customWidth="1"/>
    <col min="7" max="7" width="24.28515625" style="12" customWidth="1"/>
    <col min="8" max="8" width="16.85546875" style="12" customWidth="1"/>
    <col min="9" max="9" width="17.28515625" style="9" customWidth="1"/>
    <col min="10" max="16384" width="9" style="9"/>
  </cols>
  <sheetData>
    <row r="1" spans="1:9" ht="16.5" customHeight="1">
      <c r="A1" s="80" t="s">
        <v>116</v>
      </c>
      <c r="B1" s="80"/>
      <c r="C1" s="80"/>
      <c r="D1" s="78" t="s">
        <v>118</v>
      </c>
      <c r="E1" s="78"/>
      <c r="F1" s="78"/>
      <c r="G1" s="78"/>
      <c r="H1" s="22"/>
      <c r="I1" s="23"/>
    </row>
    <row r="2" spans="1:9" ht="25.5" customHeight="1">
      <c r="A2" s="78" t="s">
        <v>117</v>
      </c>
      <c r="B2" s="78"/>
      <c r="C2" s="78"/>
      <c r="D2" s="78" t="s">
        <v>119</v>
      </c>
      <c r="E2" s="78"/>
      <c r="F2" s="78"/>
      <c r="G2" s="78"/>
      <c r="H2" s="22"/>
    </row>
    <row r="3" spans="1:9" ht="18" customHeight="1">
      <c r="A3" s="24"/>
      <c r="B3" s="24"/>
      <c r="C3" s="24"/>
      <c r="F3" s="24"/>
      <c r="G3" s="24"/>
      <c r="H3" s="24"/>
    </row>
    <row r="4" spans="1:9" ht="40.700000000000003" customHeight="1">
      <c r="A4" s="78" t="s">
        <v>120</v>
      </c>
      <c r="B4" s="78"/>
      <c r="C4" s="78"/>
      <c r="D4" s="78"/>
      <c r="E4" s="78"/>
      <c r="F4" s="78"/>
      <c r="G4" s="78"/>
      <c r="H4" s="22"/>
    </row>
    <row r="5" spans="1:9" ht="9.75" customHeight="1">
      <c r="A5" s="24"/>
      <c r="B5" s="24"/>
      <c r="F5" s="24"/>
      <c r="G5" s="24"/>
      <c r="H5" s="24"/>
    </row>
    <row r="6" spans="1:9" ht="239.25" customHeight="1">
      <c r="A6" s="81" t="s">
        <v>187</v>
      </c>
      <c r="B6" s="81"/>
      <c r="C6" s="81"/>
      <c r="D6" s="81"/>
      <c r="E6" s="81"/>
      <c r="F6" s="81"/>
      <c r="G6" s="81"/>
      <c r="H6" s="26"/>
      <c r="I6" s="27"/>
    </row>
    <row r="7" spans="1:9" ht="15">
      <c r="A7" s="28" t="s">
        <v>44</v>
      </c>
      <c r="B7" s="76" t="s">
        <v>0</v>
      </c>
      <c r="C7" s="76"/>
      <c r="D7" s="76"/>
      <c r="E7" s="76"/>
      <c r="F7" s="76"/>
      <c r="G7" s="76"/>
    </row>
    <row r="8" spans="1:9">
      <c r="A8" s="29"/>
      <c r="B8" s="30"/>
      <c r="C8" s="30"/>
      <c r="D8" s="31"/>
      <c r="E8" s="30"/>
      <c r="F8" s="30"/>
      <c r="G8" s="30"/>
    </row>
    <row r="9" spans="1:9" ht="21.75" customHeight="1">
      <c r="A9" s="1">
        <v>1</v>
      </c>
      <c r="B9" s="32" t="s">
        <v>1</v>
      </c>
      <c r="C9" s="79"/>
      <c r="D9" s="79"/>
      <c r="E9" s="79"/>
      <c r="F9" s="79"/>
      <c r="G9" s="79"/>
    </row>
    <row r="10" spans="1:9" ht="21.75" customHeight="1">
      <c r="A10" s="1">
        <v>2</v>
      </c>
      <c r="B10" s="32" t="s">
        <v>2</v>
      </c>
      <c r="C10" s="79"/>
      <c r="D10" s="79"/>
      <c r="E10" s="79"/>
      <c r="F10" s="79"/>
      <c r="G10" s="79"/>
    </row>
    <row r="11" spans="1:9" ht="21.75" customHeight="1">
      <c r="A11" s="1">
        <v>3</v>
      </c>
      <c r="B11" s="32" t="s">
        <v>3</v>
      </c>
      <c r="C11" s="79"/>
      <c r="D11" s="79"/>
      <c r="E11" s="79"/>
      <c r="F11" s="79"/>
      <c r="G11" s="79"/>
    </row>
    <row r="12" spans="1:9" ht="21.75" customHeight="1">
      <c r="A12" s="1">
        <v>4</v>
      </c>
      <c r="B12" s="32" t="s">
        <v>81</v>
      </c>
      <c r="C12" s="79"/>
      <c r="D12" s="79"/>
      <c r="E12" s="79"/>
      <c r="F12" s="79"/>
      <c r="G12" s="79"/>
    </row>
    <row r="13" spans="1:9" ht="27.2" customHeight="1">
      <c r="A13" s="1">
        <v>5</v>
      </c>
      <c r="B13" s="32" t="s">
        <v>4</v>
      </c>
      <c r="C13" s="79"/>
      <c r="D13" s="79"/>
      <c r="E13" s="79"/>
      <c r="F13" s="79"/>
      <c r="G13" s="79"/>
    </row>
    <row r="14" spans="1:9" ht="27.95" customHeight="1">
      <c r="A14" s="1">
        <v>6</v>
      </c>
      <c r="B14" s="32" t="s">
        <v>5</v>
      </c>
      <c r="C14" s="79"/>
      <c r="D14" s="79"/>
      <c r="E14" s="79"/>
      <c r="F14" s="79"/>
      <c r="G14" s="79"/>
    </row>
    <row r="15" spans="1:9" ht="33.75" customHeight="1">
      <c r="A15" s="41" t="s">
        <v>37</v>
      </c>
      <c r="B15" s="63" t="s">
        <v>7</v>
      </c>
      <c r="C15" s="63"/>
      <c r="D15" s="41" t="s">
        <v>10</v>
      </c>
      <c r="E15" s="41" t="s">
        <v>114</v>
      </c>
      <c r="F15" s="41" t="s">
        <v>115</v>
      </c>
      <c r="G15" s="42" t="s">
        <v>8</v>
      </c>
    </row>
    <row r="16" spans="1:9" ht="24.75" customHeight="1">
      <c r="A16" s="1">
        <v>7</v>
      </c>
      <c r="B16" s="52" t="s">
        <v>93</v>
      </c>
      <c r="C16" s="52"/>
      <c r="D16" s="1" t="s">
        <v>11</v>
      </c>
      <c r="E16" s="2"/>
      <c r="F16" s="2"/>
      <c r="G16" s="3"/>
      <c r="H16" s="7" t="e">
        <f>IF(ABS(F16-E16)/E16&gt;20%, "Số liệu chênh lệch giữa hai năm lớn, đề nghị giải thích","")</f>
        <v>#DIV/0!</v>
      </c>
    </row>
    <row r="17" spans="1:8" ht="46.5" customHeight="1">
      <c r="A17" s="1">
        <v>8</v>
      </c>
      <c r="B17" s="52" t="s">
        <v>94</v>
      </c>
      <c r="C17" s="52"/>
      <c r="D17" s="1" t="s">
        <v>12</v>
      </c>
      <c r="E17" s="2"/>
      <c r="F17" s="2"/>
      <c r="G17" s="3"/>
      <c r="H17" s="7" t="e">
        <f>IF(ABS(F17-E17)/E17&gt;10%, "Số liệu chênh lệch giữa hai năm lớn, đề nghị giải thích","")</f>
        <v>#DIV/0!</v>
      </c>
    </row>
    <row r="18" spans="1:8" ht="35.450000000000003" customHeight="1">
      <c r="A18" s="1">
        <v>9</v>
      </c>
      <c r="B18" s="52" t="s">
        <v>6</v>
      </c>
      <c r="C18" s="52"/>
      <c r="D18" s="1" t="s">
        <v>13</v>
      </c>
      <c r="E18" s="2"/>
      <c r="F18" s="2"/>
      <c r="G18" s="3"/>
      <c r="H18" s="7" t="e">
        <f>IF(ABS(F18-E18)/E18&gt;10%, "Số liệu chênh lệch giữa hai năm lớn, đề nghị giải thích","")</f>
        <v>#DIV/0!</v>
      </c>
    </row>
    <row r="19" spans="1:8" ht="14.25" customHeight="1">
      <c r="A19" s="29"/>
      <c r="B19" s="29"/>
      <c r="C19" s="29"/>
      <c r="D19" s="18"/>
      <c r="E19" s="19"/>
      <c r="F19" s="19"/>
      <c r="G19" s="19"/>
    </row>
    <row r="20" spans="1:8" ht="15">
      <c r="A20" s="28" t="s">
        <v>43</v>
      </c>
      <c r="B20" s="76" t="s">
        <v>9</v>
      </c>
      <c r="C20" s="76"/>
      <c r="D20" s="18"/>
      <c r="E20" s="19"/>
      <c r="F20" s="19"/>
      <c r="G20" s="19"/>
    </row>
    <row r="21" spans="1:8" ht="15">
      <c r="A21" s="29"/>
      <c r="B21" s="30"/>
      <c r="C21" s="30"/>
      <c r="D21" s="18"/>
      <c r="E21" s="19"/>
      <c r="F21" s="19"/>
      <c r="G21" s="19"/>
    </row>
    <row r="22" spans="1:8" ht="22.5" customHeight="1">
      <c r="A22" s="45" t="s">
        <v>37</v>
      </c>
      <c r="B22" s="63" t="s">
        <v>7</v>
      </c>
      <c r="C22" s="63"/>
      <c r="D22" s="41" t="s">
        <v>10</v>
      </c>
      <c r="E22" s="41" t="s">
        <v>114</v>
      </c>
      <c r="F22" s="41" t="s">
        <v>115</v>
      </c>
      <c r="G22" s="42" t="s">
        <v>8</v>
      </c>
    </row>
    <row r="23" spans="1:8" ht="21.2" customHeight="1">
      <c r="A23" s="1">
        <v>1</v>
      </c>
      <c r="B23" s="55" t="s">
        <v>31</v>
      </c>
      <c r="C23" s="77"/>
      <c r="D23" s="1"/>
      <c r="E23" s="33"/>
      <c r="F23" s="33"/>
      <c r="G23" s="3"/>
      <c r="H23" s="10" t="e">
        <f>IF(OR(E23/$E$18&gt;1.3,F23/$F$18&gt;1.3),"Số lượng máy tính quá lớn so với tổng số cán bộ CCVC", IF(ABS(F23-E23)/E23&gt;15%,"Số liệu đột biến giữa hai năm, đề nghị giải thích",""))</f>
        <v>#DIV/0!</v>
      </c>
    </row>
    <row r="24" spans="1:8" ht="21.2" customHeight="1">
      <c r="A24" s="5" t="s">
        <v>23</v>
      </c>
      <c r="B24" s="64" t="s">
        <v>20</v>
      </c>
      <c r="C24" s="70"/>
      <c r="D24" s="5" t="s">
        <v>14</v>
      </c>
      <c r="E24" s="33"/>
      <c r="F24" s="33"/>
      <c r="G24" s="3"/>
      <c r="H24" s="10" t="e">
        <f>IF(ABS(F24-E24)/E24&gt;20%,"Số liệu đột biến giữa hai năm, đề nghị giải thích","")</f>
        <v>#DIV/0!</v>
      </c>
    </row>
    <row r="25" spans="1:8" ht="21.2" customHeight="1">
      <c r="A25" s="5" t="s">
        <v>24</v>
      </c>
      <c r="B25" s="64" t="s">
        <v>21</v>
      </c>
      <c r="C25" s="70"/>
      <c r="D25" s="5" t="s">
        <v>14</v>
      </c>
      <c r="E25" s="33"/>
      <c r="F25" s="33"/>
      <c r="G25" s="3"/>
      <c r="H25" s="10" t="e">
        <f>IF(ABS(F25-E25)/E25&gt;20%,"Số liệu đột biến giữa hai năm, đề nghị giải thích","")</f>
        <v>#DIV/0!</v>
      </c>
    </row>
    <row r="26" spans="1:8" ht="21.2" customHeight="1">
      <c r="A26" s="5" t="s">
        <v>25</v>
      </c>
      <c r="B26" s="64" t="s">
        <v>22</v>
      </c>
      <c r="C26" s="70"/>
      <c r="D26" s="5" t="s">
        <v>14</v>
      </c>
      <c r="E26" s="33"/>
      <c r="F26" s="33"/>
      <c r="G26" s="3"/>
      <c r="H26" s="10" t="e">
        <f>IF(ABS(F26-E26)/E26&gt;20%,"Số liệu đột biến giữa hai năm, đề nghị giải thích","")</f>
        <v>#DIV/0!</v>
      </c>
    </row>
    <row r="27" spans="1:8" ht="21.2" customHeight="1">
      <c r="A27" s="1">
        <v>2</v>
      </c>
      <c r="B27" s="55" t="s">
        <v>95</v>
      </c>
      <c r="C27" s="77"/>
      <c r="D27" s="1"/>
      <c r="E27" s="33"/>
      <c r="F27" s="33"/>
      <c r="G27" s="3"/>
      <c r="H27" s="10" t="e">
        <f>IF(ABS(F27-E27)/E27&gt;20%,"Số liệu đột biến giữa hai năm, đề nghị giải thích","")</f>
        <v>#DIV/0!</v>
      </c>
    </row>
    <row r="28" spans="1:8" ht="21.2" customHeight="1">
      <c r="A28" s="5" t="s">
        <v>26</v>
      </c>
      <c r="B28" s="72" t="s">
        <v>16</v>
      </c>
      <c r="C28" s="72"/>
      <c r="D28" s="5" t="s">
        <v>15</v>
      </c>
      <c r="E28" s="33"/>
      <c r="F28" s="33"/>
      <c r="G28" s="3"/>
      <c r="H28" s="10" t="e">
        <f t="shared" ref="H28:H31" si="0">IF(ABS(F28-E28)/E28&gt;20%,"Số liệu đột biến giữa hai năm, đề nghị giải thích","")</f>
        <v>#DIV/0!</v>
      </c>
    </row>
    <row r="29" spans="1:8" ht="21.2" customHeight="1">
      <c r="A29" s="5" t="s">
        <v>27</v>
      </c>
      <c r="B29" s="72" t="s">
        <v>17</v>
      </c>
      <c r="C29" s="72"/>
      <c r="D29" s="5" t="s">
        <v>15</v>
      </c>
      <c r="E29" s="33"/>
      <c r="F29" s="33"/>
      <c r="G29" s="3"/>
      <c r="H29" s="10" t="e">
        <f t="shared" si="0"/>
        <v>#DIV/0!</v>
      </c>
    </row>
    <row r="30" spans="1:8" ht="21.2" customHeight="1">
      <c r="A30" s="5" t="s">
        <v>28</v>
      </c>
      <c r="B30" s="72" t="s">
        <v>18</v>
      </c>
      <c r="C30" s="72"/>
      <c r="D30" s="5" t="s">
        <v>15</v>
      </c>
      <c r="E30" s="33"/>
      <c r="F30" s="33"/>
      <c r="G30" s="3"/>
      <c r="H30" s="10" t="e">
        <f t="shared" si="0"/>
        <v>#DIV/0!</v>
      </c>
    </row>
    <row r="31" spans="1:8" ht="21.2" customHeight="1">
      <c r="A31" s="5" t="s">
        <v>29</v>
      </c>
      <c r="B31" s="72" t="s">
        <v>19</v>
      </c>
      <c r="C31" s="72"/>
      <c r="D31" s="5" t="s">
        <v>15</v>
      </c>
      <c r="E31" s="33"/>
      <c r="F31" s="33"/>
      <c r="G31" s="3"/>
      <c r="H31" s="10" t="e">
        <f t="shared" si="0"/>
        <v>#DIV/0!</v>
      </c>
    </row>
    <row r="32" spans="1:8" ht="30.75" customHeight="1">
      <c r="A32" s="1">
        <v>3</v>
      </c>
      <c r="B32" s="73" t="s">
        <v>139</v>
      </c>
      <c r="C32" s="74"/>
      <c r="D32" s="1" t="s">
        <v>12</v>
      </c>
      <c r="E32" s="33"/>
      <c r="F32" s="33"/>
      <c r="G32" s="3"/>
      <c r="H32" s="10" t="e">
        <f>IF(OR(E32&gt;$E$16,F32&gt;$F$16),"Số liệu này không được lớn hơn tổng số đơn vị thuộc Bộ", IF(ABS(F32-E32)/E32&gt;20%,"Số liệu đột biến giữa hai năm, đề nghị giải thích",""))</f>
        <v>#DIV/0!</v>
      </c>
    </row>
    <row r="33" spans="1:12" ht="30.75" customHeight="1">
      <c r="A33" s="1">
        <v>4</v>
      </c>
      <c r="B33" s="75" t="s">
        <v>143</v>
      </c>
      <c r="C33" s="75"/>
      <c r="D33" s="1" t="s">
        <v>12</v>
      </c>
      <c r="E33" s="33"/>
      <c r="F33" s="33"/>
      <c r="G33" s="3"/>
      <c r="H33" s="10" t="e">
        <f>IF(OR(E33&gt;$E$16,F33&gt;$F$16),"Số liệu này không được lớn hơn tổng số đơn vị thuộc Bộ", IF(ABS(F33-E33)/E33&gt;20%,"Số liệu đột biến giữa hai năm, đề nghị giải thích",""))</f>
        <v>#DIV/0!</v>
      </c>
    </row>
    <row r="34" spans="1:12" ht="25.15" customHeight="1">
      <c r="A34" s="1">
        <v>5</v>
      </c>
      <c r="B34" s="53" t="s">
        <v>35</v>
      </c>
      <c r="C34" s="54"/>
      <c r="D34" s="5"/>
      <c r="E34" s="33"/>
      <c r="F34" s="33"/>
      <c r="G34" s="3"/>
    </row>
    <row r="35" spans="1:12" ht="27" customHeight="1">
      <c r="A35" s="13" t="s">
        <v>148</v>
      </c>
      <c r="B35" s="71" t="s">
        <v>140</v>
      </c>
      <c r="C35" s="71"/>
      <c r="D35" s="5" t="s">
        <v>31</v>
      </c>
      <c r="E35" s="33"/>
      <c r="F35" s="33"/>
      <c r="G35" s="3"/>
      <c r="H35" s="10" t="e">
        <f>IF(OR(E35&gt;$E$23,F35&gt;$F$23), "Số liệu này không được vượt quá tổng số máy tính", IF(ABS(F35-E35)/E35&gt;20%,"Số liệu đột biến giữa hai năm, đề nghị giải thích",""))</f>
        <v>#DIV/0!</v>
      </c>
    </row>
    <row r="36" spans="1:12" ht="23.25" customHeight="1">
      <c r="A36" s="13" t="s">
        <v>151</v>
      </c>
      <c r="B36" s="66" t="s">
        <v>36</v>
      </c>
      <c r="C36" s="67"/>
      <c r="D36" s="5"/>
      <c r="E36" s="33"/>
      <c r="F36" s="33"/>
      <c r="G36" s="3"/>
    </row>
    <row r="37" spans="1:12" ht="23.25" customHeight="1">
      <c r="A37" s="14" t="s">
        <v>152</v>
      </c>
      <c r="B37" s="68" t="s">
        <v>34</v>
      </c>
      <c r="C37" s="68"/>
      <c r="D37" s="5"/>
      <c r="E37" s="33"/>
      <c r="F37" s="33"/>
      <c r="G37" s="3"/>
    </row>
    <row r="38" spans="1:12" ht="23.25" customHeight="1">
      <c r="A38" s="5" t="s">
        <v>48</v>
      </c>
      <c r="B38" s="50" t="s">
        <v>107</v>
      </c>
      <c r="C38" s="50"/>
      <c r="D38" s="5" t="s">
        <v>33</v>
      </c>
      <c r="E38" s="3"/>
      <c r="F38" s="3"/>
      <c r="G38" s="3"/>
      <c r="H38" s="7" t="str">
        <f>IF(AND(E38="",F38=""),"Đề nghị nhập số liệu","")</f>
        <v>Đề nghị nhập số liệu</v>
      </c>
    </row>
    <row r="39" spans="1:12" ht="23.25" customHeight="1">
      <c r="A39" s="5" t="s">
        <v>48</v>
      </c>
      <c r="B39" s="50" t="s">
        <v>108</v>
      </c>
      <c r="C39" s="50"/>
      <c r="D39" s="5" t="s">
        <v>33</v>
      </c>
      <c r="E39" s="3"/>
      <c r="F39" s="3"/>
      <c r="G39" s="3"/>
      <c r="H39" s="7" t="str">
        <f t="shared" ref="H39:H41" si="1">IF(AND(E39="",F39=""),"Đề nghị nhập số liệu","")</f>
        <v>Đề nghị nhập số liệu</v>
      </c>
    </row>
    <row r="40" spans="1:12" ht="23.25" customHeight="1">
      <c r="A40" s="5" t="s">
        <v>48</v>
      </c>
      <c r="B40" s="50" t="s">
        <v>109</v>
      </c>
      <c r="C40" s="50"/>
      <c r="D40" s="5" t="s">
        <v>33</v>
      </c>
      <c r="E40" s="3"/>
      <c r="F40" s="3"/>
      <c r="G40" s="3"/>
      <c r="H40" s="7" t="str">
        <f t="shared" si="1"/>
        <v>Đề nghị nhập số liệu</v>
      </c>
    </row>
    <row r="41" spans="1:12" ht="23.25" customHeight="1">
      <c r="A41" s="5" t="s">
        <v>48</v>
      </c>
      <c r="B41" s="50" t="s">
        <v>110</v>
      </c>
      <c r="C41" s="50"/>
      <c r="D41" s="5" t="s">
        <v>33</v>
      </c>
      <c r="E41" s="3"/>
      <c r="F41" s="3"/>
      <c r="G41" s="3"/>
      <c r="H41" s="7" t="str">
        <f t="shared" si="1"/>
        <v>Đề nghị nhập số liệu</v>
      </c>
    </row>
    <row r="42" spans="1:12" ht="23.25" customHeight="1">
      <c r="A42" s="5" t="s">
        <v>48</v>
      </c>
      <c r="B42" s="50" t="s">
        <v>32</v>
      </c>
      <c r="C42" s="50"/>
      <c r="D42" s="5" t="s">
        <v>33</v>
      </c>
      <c r="E42" s="3"/>
      <c r="F42" s="3"/>
      <c r="G42" s="3"/>
    </row>
    <row r="43" spans="1:12" ht="23.45" customHeight="1">
      <c r="A43" s="14" t="s">
        <v>152</v>
      </c>
      <c r="B43" s="69" t="s">
        <v>96</v>
      </c>
      <c r="C43" s="69"/>
      <c r="D43" s="5"/>
      <c r="E43" s="3"/>
      <c r="F43" s="3"/>
      <c r="G43" s="3"/>
    </row>
    <row r="44" spans="1:12" ht="24" customHeight="1">
      <c r="A44" s="5" t="s">
        <v>48</v>
      </c>
      <c r="B44" s="50" t="s">
        <v>107</v>
      </c>
      <c r="C44" s="50"/>
      <c r="D44" s="5" t="s">
        <v>12</v>
      </c>
      <c r="E44" s="2"/>
      <c r="F44" s="2"/>
      <c r="G44" s="3"/>
      <c r="H44" s="10" t="e">
        <f>IF(OR(E44&gt;$E$16,F44&gt;$F$16),"Số liệu này không được lớn hơn tổng số đơn vị", IF(ABS(F44-E44)/E44&gt;20%,"Số liệu đột biến giữa hai năm, đề nghị giải thích",""))</f>
        <v>#DIV/0!</v>
      </c>
      <c r="I44" s="8"/>
      <c r="J44" s="8"/>
      <c r="K44" s="8"/>
      <c r="L44" s="8"/>
    </row>
    <row r="45" spans="1:12" ht="24" customHeight="1">
      <c r="A45" s="5" t="s">
        <v>48</v>
      </c>
      <c r="B45" s="50" t="s">
        <v>108</v>
      </c>
      <c r="C45" s="50"/>
      <c r="D45" s="5" t="s">
        <v>12</v>
      </c>
      <c r="E45" s="2"/>
      <c r="F45" s="2"/>
      <c r="G45" s="3"/>
      <c r="H45" s="10" t="e">
        <f>IF(OR(E45&gt;$E$16,F45&gt;$F$16),"Số liệu này không được lớn hơn tổng số đơn vị", IF(ABS(F45-E45)/E45&gt;20%,"Số liệu đột biến giữa hai năm, đề nghị giải thích",""))</f>
        <v>#DIV/0!</v>
      </c>
      <c r="I45" s="8"/>
      <c r="J45" s="8"/>
      <c r="K45" s="8"/>
      <c r="L45" s="8"/>
    </row>
    <row r="46" spans="1:12" ht="24" customHeight="1">
      <c r="A46" s="5" t="s">
        <v>48</v>
      </c>
      <c r="B46" s="50" t="s">
        <v>109</v>
      </c>
      <c r="C46" s="50"/>
      <c r="D46" s="5" t="s">
        <v>12</v>
      </c>
      <c r="E46" s="2"/>
      <c r="F46" s="2"/>
      <c r="G46" s="3"/>
      <c r="H46" s="10" t="e">
        <f>IF(OR(E46&gt;$E$16,F46&gt;$F$16),"Số liệu này không được lớn hơn tổng số đơn vị", IF(ABS(F46-E46)/E46&gt;20%,"Số liệu đột biến giữa hai năm, đề nghị giải thích",""))</f>
        <v>#DIV/0!</v>
      </c>
      <c r="I46" s="8"/>
      <c r="J46" s="8"/>
      <c r="K46" s="8"/>
      <c r="L46" s="8"/>
    </row>
    <row r="47" spans="1:12" ht="24" customHeight="1">
      <c r="A47" s="5" t="s">
        <v>48</v>
      </c>
      <c r="B47" s="50" t="s">
        <v>110</v>
      </c>
      <c r="C47" s="50"/>
      <c r="D47" s="5" t="s">
        <v>12</v>
      </c>
      <c r="E47" s="2"/>
      <c r="F47" s="2"/>
      <c r="G47" s="3"/>
      <c r="H47" s="10" t="e">
        <f>IF(OR(E47&gt;$E$16,F47&gt;$F$16),"Số liệu này không được lớn hơn tổng số đơn vị", IF(ABS(F47-E47)/E47&gt;20%,"Số liệu đột biến giữa hai năm, đề nghị giải thích",""))</f>
        <v>#DIV/0!</v>
      </c>
      <c r="I47" s="8"/>
      <c r="J47" s="8"/>
      <c r="K47" s="8"/>
      <c r="L47" s="8"/>
    </row>
    <row r="48" spans="1:12" ht="24" customHeight="1">
      <c r="A48" s="5" t="s">
        <v>48</v>
      </c>
      <c r="B48" s="51" t="s">
        <v>32</v>
      </c>
      <c r="C48" s="51"/>
      <c r="D48" s="5" t="s">
        <v>12</v>
      </c>
      <c r="E48" s="2"/>
      <c r="F48" s="2"/>
      <c r="G48" s="3"/>
      <c r="H48" s="10"/>
      <c r="I48" s="8"/>
      <c r="J48" s="8"/>
      <c r="K48" s="8"/>
      <c r="L48" s="8"/>
    </row>
    <row r="49" spans="1:11" ht="24" customHeight="1">
      <c r="A49" s="13" t="s">
        <v>151</v>
      </c>
      <c r="B49" s="66" t="s">
        <v>84</v>
      </c>
      <c r="C49" s="67"/>
      <c r="D49" s="5"/>
      <c r="E49" s="3"/>
      <c r="F49" s="3"/>
      <c r="G49" s="3"/>
    </row>
    <row r="50" spans="1:11" ht="24" customHeight="1">
      <c r="A50" s="14" t="s">
        <v>159</v>
      </c>
      <c r="B50" s="68" t="s">
        <v>85</v>
      </c>
      <c r="C50" s="68"/>
      <c r="D50" s="5"/>
      <c r="E50" s="33"/>
      <c r="F50" s="33"/>
      <c r="G50" s="3"/>
    </row>
    <row r="51" spans="1:11" ht="24" customHeight="1">
      <c r="A51" s="5" t="s">
        <v>48</v>
      </c>
      <c r="B51" s="50" t="s">
        <v>111</v>
      </c>
      <c r="C51" s="50"/>
      <c r="D51" s="5" t="s">
        <v>33</v>
      </c>
      <c r="E51" s="3"/>
      <c r="F51" s="3"/>
      <c r="G51" s="3"/>
      <c r="H51" s="7" t="str">
        <f>IF(AND(E51="",F51=""),"Đề nghị nhập số liệu","")</f>
        <v>Đề nghị nhập số liệu</v>
      </c>
    </row>
    <row r="52" spans="1:11" ht="24" customHeight="1">
      <c r="A52" s="5" t="s">
        <v>48</v>
      </c>
      <c r="B52" s="50" t="s">
        <v>112</v>
      </c>
      <c r="C52" s="50"/>
      <c r="D52" s="5" t="s">
        <v>33</v>
      </c>
      <c r="E52" s="3"/>
      <c r="F52" s="3"/>
      <c r="G52" s="3"/>
      <c r="H52" s="7" t="str">
        <f t="shared" ref="H52:H55" si="2">IF(AND(E52="",F52=""),"Đề nghị nhập số liệu","")</f>
        <v>Đề nghị nhập số liệu</v>
      </c>
    </row>
    <row r="53" spans="1:11" ht="24" customHeight="1">
      <c r="A53" s="5" t="s">
        <v>48</v>
      </c>
      <c r="B53" s="51" t="s">
        <v>38</v>
      </c>
      <c r="C53" s="51"/>
      <c r="D53" s="5" t="s">
        <v>33</v>
      </c>
      <c r="E53" s="3"/>
      <c r="F53" s="3"/>
      <c r="G53" s="3"/>
      <c r="H53" s="7" t="str">
        <f t="shared" si="2"/>
        <v>Đề nghị nhập số liệu</v>
      </c>
    </row>
    <row r="54" spans="1:11" ht="24" customHeight="1">
      <c r="A54" s="5" t="s">
        <v>48</v>
      </c>
      <c r="B54" s="51" t="s">
        <v>39</v>
      </c>
      <c r="C54" s="51"/>
      <c r="D54" s="5" t="s">
        <v>33</v>
      </c>
      <c r="E54" s="3"/>
      <c r="F54" s="3"/>
      <c r="G54" s="3"/>
      <c r="H54" s="7" t="str">
        <f t="shared" si="2"/>
        <v>Đề nghị nhập số liệu</v>
      </c>
    </row>
    <row r="55" spans="1:11" ht="24" customHeight="1">
      <c r="A55" s="5" t="s">
        <v>48</v>
      </c>
      <c r="B55" s="51" t="s">
        <v>40</v>
      </c>
      <c r="C55" s="51"/>
      <c r="D55" s="5" t="s">
        <v>33</v>
      </c>
      <c r="E55" s="3"/>
      <c r="F55" s="3"/>
      <c r="G55" s="3"/>
      <c r="H55" s="7" t="str">
        <f t="shared" si="2"/>
        <v>Đề nghị nhập số liệu</v>
      </c>
    </row>
    <row r="56" spans="1:11" ht="24" customHeight="1">
      <c r="A56" s="5" t="s">
        <v>48</v>
      </c>
      <c r="B56" s="51" t="s">
        <v>32</v>
      </c>
      <c r="C56" s="51"/>
      <c r="D56" s="5" t="s">
        <v>33</v>
      </c>
      <c r="E56" s="3"/>
      <c r="F56" s="3"/>
      <c r="G56" s="3"/>
      <c r="H56" s="7"/>
    </row>
    <row r="57" spans="1:11" ht="34.5" customHeight="1">
      <c r="A57" s="14" t="s">
        <v>160</v>
      </c>
      <c r="B57" s="49" t="s">
        <v>83</v>
      </c>
      <c r="C57" s="49"/>
      <c r="D57" s="5"/>
      <c r="E57" s="3"/>
      <c r="F57" s="3"/>
      <c r="G57" s="3"/>
    </row>
    <row r="58" spans="1:11" ht="24" customHeight="1">
      <c r="A58" s="5" t="s">
        <v>48</v>
      </c>
      <c r="B58" s="50" t="s">
        <v>111</v>
      </c>
      <c r="C58" s="50"/>
      <c r="D58" s="5" t="s">
        <v>12</v>
      </c>
      <c r="E58" s="2"/>
      <c r="F58" s="2"/>
      <c r="G58" s="3"/>
      <c r="H58" s="10" t="e">
        <f>IF(OR(E58&gt;$E$16,F58&gt;$F$16),"Số liệu này không được lớn hơn tổng số đơn vị", IF(ABS(F58-E58)/E58&gt;20%,"Số liệu đột biến giữa hai năm, đề nghị giải thích",""))</f>
        <v>#DIV/0!</v>
      </c>
      <c r="I58" s="8"/>
      <c r="J58" s="34"/>
      <c r="K58" s="34"/>
    </row>
    <row r="59" spans="1:11" ht="24" customHeight="1">
      <c r="A59" s="5" t="s">
        <v>48</v>
      </c>
      <c r="B59" s="50" t="s">
        <v>112</v>
      </c>
      <c r="C59" s="50"/>
      <c r="D59" s="5" t="s">
        <v>12</v>
      </c>
      <c r="E59" s="2"/>
      <c r="F59" s="2"/>
      <c r="G59" s="3"/>
      <c r="H59" s="10" t="e">
        <f>IF(OR(E59&gt;$E$16,F59&gt;$F$16),"Số liệu này không được lớn hơn tổng số đơn vị", IF(ABS(F59-E59)/E59&gt;20%,"Số liệu đột biến giữa hai năm, đề nghị giải thích",""))</f>
        <v>#DIV/0!</v>
      </c>
      <c r="I59" s="8"/>
    </row>
    <row r="60" spans="1:11" ht="24" customHeight="1">
      <c r="A60" s="5" t="s">
        <v>48</v>
      </c>
      <c r="B60" s="51" t="s">
        <v>38</v>
      </c>
      <c r="C60" s="51"/>
      <c r="D60" s="5" t="s">
        <v>12</v>
      </c>
      <c r="E60" s="2"/>
      <c r="F60" s="2"/>
      <c r="G60" s="3"/>
      <c r="H60" s="10" t="e">
        <f>IF(OR(E60&gt;$E$16,F60&gt;$F$16),"Số liệu này không được lớn hơn tổng số đơn vị", IF(ABS(F60-E60)/E60&gt;20%,"Số liệu đột biến giữa hai năm, đề nghị giải thích",""))</f>
        <v>#DIV/0!</v>
      </c>
      <c r="I60" s="8"/>
    </row>
    <row r="61" spans="1:11" ht="24" customHeight="1">
      <c r="A61" s="5" t="s">
        <v>48</v>
      </c>
      <c r="B61" s="51" t="s">
        <v>39</v>
      </c>
      <c r="C61" s="51"/>
      <c r="D61" s="5" t="s">
        <v>12</v>
      </c>
      <c r="E61" s="2"/>
      <c r="F61" s="2"/>
      <c r="G61" s="3"/>
      <c r="H61" s="10" t="e">
        <f>IF(OR(E61&gt;$E$16,F61&gt;$F$16),"Số liệu này không được lớn hơn tổng số đơn vị", IF(ABS(F61-E61)/E61&gt;20%,"Số liệu đột biến giữa hai năm, đề nghị giải thích",""))</f>
        <v>#DIV/0!</v>
      </c>
      <c r="I61" s="8"/>
    </row>
    <row r="62" spans="1:11" ht="24" customHeight="1">
      <c r="A62" s="5" t="s">
        <v>48</v>
      </c>
      <c r="B62" s="51" t="s">
        <v>40</v>
      </c>
      <c r="C62" s="51"/>
      <c r="D62" s="5" t="s">
        <v>12</v>
      </c>
      <c r="E62" s="2"/>
      <c r="F62" s="2"/>
      <c r="G62" s="3"/>
      <c r="H62" s="10" t="e">
        <f>IF(OR(E62&gt;$E$16,F62&gt;$F$16),"Số liệu này không được lớn hơn tổng số đơn vị", IF(ABS(F62-E62)/E62&gt;20%,"Số liệu đột biến giữa hai năm, đề nghị giải thích",""))</f>
        <v>#DIV/0!</v>
      </c>
      <c r="I62" s="8"/>
    </row>
    <row r="63" spans="1:11" ht="24" customHeight="1">
      <c r="A63" s="5" t="s">
        <v>48</v>
      </c>
      <c r="B63" s="51" t="s">
        <v>32</v>
      </c>
      <c r="C63" s="51"/>
      <c r="D63" s="5" t="s">
        <v>12</v>
      </c>
      <c r="E63" s="2"/>
      <c r="F63" s="2"/>
      <c r="G63" s="3"/>
      <c r="H63" s="10"/>
      <c r="I63" s="8"/>
    </row>
    <row r="64" spans="1:11" ht="28.5" customHeight="1">
      <c r="A64" s="14" t="s">
        <v>161</v>
      </c>
      <c r="B64" s="58" t="s">
        <v>134</v>
      </c>
      <c r="C64" s="59"/>
      <c r="D64" s="14" t="s">
        <v>33</v>
      </c>
      <c r="E64" s="2"/>
      <c r="F64" s="2"/>
      <c r="G64" s="3"/>
      <c r="H64" s="7" t="str">
        <f>IF(OR(E64="",F64=""),"Đề nghị nhập số liệu","")</f>
        <v>Đề nghị nhập số liệu</v>
      </c>
    </row>
    <row r="65" spans="1:9" ht="28.5" customHeight="1">
      <c r="A65" s="44" t="s">
        <v>48</v>
      </c>
      <c r="B65" s="47" t="s">
        <v>180</v>
      </c>
      <c r="C65" s="48"/>
      <c r="D65" s="44" t="s">
        <v>181</v>
      </c>
      <c r="E65" s="2"/>
      <c r="F65" s="2"/>
      <c r="G65" s="3"/>
      <c r="H65" s="10" t="e">
        <f>IF(ABS(F65-E65)/E65&gt;20%,"Số liệu đột biến giữa hai năm, đề nghị giải thích","")</f>
        <v>#DIV/0!</v>
      </c>
    </row>
    <row r="66" spans="1:9" ht="28.5" customHeight="1">
      <c r="A66" s="5" t="s">
        <v>48</v>
      </c>
      <c r="B66" s="47" t="s">
        <v>179</v>
      </c>
      <c r="C66" s="48"/>
      <c r="D66" s="44" t="s">
        <v>181</v>
      </c>
      <c r="E66" s="2"/>
      <c r="F66" s="2"/>
      <c r="G66" s="3"/>
      <c r="H66" s="10" t="e">
        <f>IF(OR(E66&gt;$E65,F66&gt;$F$65),"Số liệu này không được lớn hơn tổng số hệ thống thông tin của Bộ", IF(ABS(F66-E66)/E66&gt;20%,"Số liệu đột biến giữa hai năm, đề nghị giải thích",""))</f>
        <v>#DIV/0!</v>
      </c>
    </row>
    <row r="67" spans="1:9" ht="28.5" customHeight="1">
      <c r="A67" s="44" t="s">
        <v>48</v>
      </c>
      <c r="B67" s="47" t="s">
        <v>182</v>
      </c>
      <c r="C67" s="48"/>
      <c r="D67" s="44" t="s">
        <v>181</v>
      </c>
      <c r="E67" s="2"/>
      <c r="F67" s="2"/>
      <c r="G67" s="3"/>
      <c r="H67" s="10" t="e">
        <f t="shared" ref="H67:H69" si="3">IF(OR(E67&gt;$E66,F67&gt;$F$65),"Số liệu này không được lớn hơn tổng số hệ thống thông tin của Bộ", IF(ABS(F67-E67)/E67&gt;20%,"Số liệu đột biến giữa hai năm, đề nghị giải thích",""))</f>
        <v>#DIV/0!</v>
      </c>
    </row>
    <row r="68" spans="1:9" ht="28.5" customHeight="1">
      <c r="A68" s="44" t="s">
        <v>48</v>
      </c>
      <c r="B68" s="47" t="s">
        <v>183</v>
      </c>
      <c r="C68" s="48"/>
      <c r="D68" s="44" t="s">
        <v>181</v>
      </c>
      <c r="E68" s="2"/>
      <c r="F68" s="2"/>
      <c r="G68" s="3"/>
      <c r="H68" s="10" t="e">
        <f t="shared" si="3"/>
        <v>#DIV/0!</v>
      </c>
    </row>
    <row r="69" spans="1:9" ht="28.5" customHeight="1">
      <c r="A69" s="44" t="s">
        <v>48</v>
      </c>
      <c r="B69" s="47" t="s">
        <v>184</v>
      </c>
      <c r="C69" s="48"/>
      <c r="D69" s="44" t="s">
        <v>181</v>
      </c>
      <c r="E69" s="2"/>
      <c r="F69" s="2"/>
      <c r="G69" s="3"/>
      <c r="H69" s="10" t="e">
        <f t="shared" si="3"/>
        <v>#DIV/0!</v>
      </c>
    </row>
    <row r="70" spans="1:9" ht="24" customHeight="1">
      <c r="A70" s="1">
        <v>6</v>
      </c>
      <c r="B70" s="35" t="s">
        <v>89</v>
      </c>
      <c r="C70" s="36"/>
      <c r="D70" s="5" t="s">
        <v>33</v>
      </c>
      <c r="E70" s="2"/>
      <c r="F70" s="2"/>
      <c r="G70" s="3"/>
      <c r="H70" s="7" t="str">
        <f>IF(OR(E70="",F70=""),"Đề nghị nhập số liệu","")</f>
        <v>Đề nghị nhập số liệu</v>
      </c>
      <c r="I70" s="8"/>
    </row>
    <row r="71" spans="1:9" ht="24" customHeight="1">
      <c r="A71" s="1">
        <v>7</v>
      </c>
      <c r="B71" s="35" t="s">
        <v>136</v>
      </c>
      <c r="C71" s="36"/>
      <c r="D71" s="5" t="s">
        <v>33</v>
      </c>
      <c r="E71" s="2"/>
      <c r="F71" s="2"/>
      <c r="G71" s="3"/>
      <c r="H71" s="7" t="str">
        <f t="shared" ref="H71:H82" si="4">IF(OR(E71="",F71=""),"Đề nghị nhập số liệu","")</f>
        <v>Đề nghị nhập số liệu</v>
      </c>
      <c r="I71" s="8"/>
    </row>
    <row r="72" spans="1:9" ht="24" customHeight="1">
      <c r="A72" s="1">
        <v>8</v>
      </c>
      <c r="B72" s="35" t="s">
        <v>90</v>
      </c>
      <c r="C72" s="36"/>
      <c r="D72" s="5" t="s">
        <v>33</v>
      </c>
      <c r="E72" s="2"/>
      <c r="F72" s="2"/>
      <c r="G72" s="3"/>
      <c r="H72" s="7" t="str">
        <f t="shared" si="4"/>
        <v>Đề nghị nhập số liệu</v>
      </c>
      <c r="I72" s="8"/>
    </row>
    <row r="73" spans="1:9" ht="24" customHeight="1">
      <c r="A73" s="1">
        <v>9</v>
      </c>
      <c r="B73" s="55" t="s">
        <v>164</v>
      </c>
      <c r="C73" s="56"/>
      <c r="D73" s="5" t="s">
        <v>33</v>
      </c>
      <c r="E73" s="2"/>
      <c r="F73" s="2"/>
      <c r="G73" s="3"/>
      <c r="H73" s="7" t="str">
        <f t="shared" si="4"/>
        <v>Đề nghị nhập số liệu</v>
      </c>
      <c r="I73" s="8"/>
    </row>
    <row r="74" spans="1:9" ht="36.75" customHeight="1">
      <c r="A74" s="5" t="s">
        <v>174</v>
      </c>
      <c r="B74" s="47" t="s">
        <v>166</v>
      </c>
      <c r="C74" s="48"/>
      <c r="D74" s="5" t="s">
        <v>33</v>
      </c>
      <c r="E74" s="2"/>
      <c r="F74" s="2"/>
      <c r="G74" s="3"/>
      <c r="H74" s="7" t="str">
        <f t="shared" si="4"/>
        <v>Đề nghị nhập số liệu</v>
      </c>
      <c r="I74" s="8"/>
    </row>
    <row r="75" spans="1:9" ht="36.75" customHeight="1">
      <c r="A75" s="5" t="s">
        <v>155</v>
      </c>
      <c r="B75" s="47" t="s">
        <v>165</v>
      </c>
      <c r="C75" s="48"/>
      <c r="D75" s="5" t="s">
        <v>12</v>
      </c>
      <c r="E75" s="2"/>
      <c r="F75" s="2"/>
      <c r="G75" s="3"/>
      <c r="H75" s="10" t="e">
        <f>IF(OR(E75&gt;$E$16,F75&gt;$F$16),"Số liệu này không được lớn hơn tổng số đơn vị", IF(ABS(F75-E75)/E75&gt;20%,"Số liệu đột biến giữa hai năm, đề nghị giải thích",""))</f>
        <v>#DIV/0!</v>
      </c>
      <c r="I75" s="8"/>
    </row>
    <row r="76" spans="1:9" ht="24" customHeight="1">
      <c r="A76" s="1">
        <v>10</v>
      </c>
      <c r="B76" s="35" t="s">
        <v>141</v>
      </c>
      <c r="C76" s="36"/>
      <c r="D76" s="5" t="s">
        <v>33</v>
      </c>
      <c r="E76" s="2"/>
      <c r="F76" s="2"/>
      <c r="G76" s="3"/>
      <c r="H76" s="7" t="str">
        <f t="shared" si="4"/>
        <v>Đề nghị nhập số liệu</v>
      </c>
      <c r="I76" s="8"/>
    </row>
    <row r="77" spans="1:9" ht="24" customHeight="1">
      <c r="A77" s="5" t="s">
        <v>172</v>
      </c>
      <c r="B77" s="64" t="s">
        <v>167</v>
      </c>
      <c r="C77" s="65"/>
      <c r="D77" s="5" t="s">
        <v>33</v>
      </c>
      <c r="E77" s="6"/>
      <c r="F77" s="6"/>
      <c r="G77" s="3"/>
      <c r="H77" s="7" t="str">
        <f t="shared" si="4"/>
        <v>Đề nghị nhập số liệu</v>
      </c>
      <c r="I77" s="8"/>
    </row>
    <row r="78" spans="1:9" ht="33.75" customHeight="1">
      <c r="A78" s="5" t="s">
        <v>173</v>
      </c>
      <c r="B78" s="47" t="s">
        <v>178</v>
      </c>
      <c r="C78" s="48"/>
      <c r="D78" s="5" t="s">
        <v>12</v>
      </c>
      <c r="E78" s="2"/>
      <c r="F78" s="2"/>
      <c r="G78" s="3"/>
      <c r="H78" s="10" t="e">
        <f>IF(OR(E78&gt;$E$16,F78&gt;$F$16),"Số liệu này không được lớn hơn tổng số đơn vị", IF(ABS(F78-E78)/E78&gt;20%,"Số liệu đột biến giữa hai năm, đề nghị giải thích",""))</f>
        <v>#DIV/0!</v>
      </c>
    </row>
    <row r="79" spans="1:9" ht="36.75" customHeight="1">
      <c r="A79" s="5" t="s">
        <v>175</v>
      </c>
      <c r="B79" s="47" t="s">
        <v>169</v>
      </c>
      <c r="C79" s="48"/>
      <c r="D79" s="5" t="s">
        <v>168</v>
      </c>
      <c r="E79" s="6"/>
      <c r="F79" s="6"/>
      <c r="G79" s="3"/>
      <c r="H79" s="10" t="e">
        <f>IF(ABS(F79-E79)/E79&gt;20%,"Số liệu đột biến giữa hai năm, đề nghị giải thích","")</f>
        <v>#DIV/0!</v>
      </c>
      <c r="I79" s="8"/>
    </row>
    <row r="80" spans="1:9" ht="36.75" customHeight="1">
      <c r="A80" s="5" t="s">
        <v>176</v>
      </c>
      <c r="B80" s="47" t="s">
        <v>170</v>
      </c>
      <c r="C80" s="48"/>
      <c r="D80" s="5" t="s">
        <v>168</v>
      </c>
      <c r="E80" s="6"/>
      <c r="F80" s="6"/>
      <c r="G80" s="3"/>
      <c r="H80" s="10" t="e">
        <f>IF(OR(E80&gt;$E$79,F80&gt;$F$79),"Số liệu này không được lớn hơn tổng số CSDL của tỉnh", IF(ABS(F80-E80)/E80&gt;20%,"Số liệu đột biến giữa hai năm, đề nghị giải thích",""))</f>
        <v>#DIV/0!</v>
      </c>
      <c r="I80" s="8"/>
    </row>
    <row r="81" spans="1:9" ht="36.75" customHeight="1">
      <c r="A81" s="5" t="s">
        <v>177</v>
      </c>
      <c r="B81" s="47" t="s">
        <v>171</v>
      </c>
      <c r="C81" s="48"/>
      <c r="D81" s="5" t="s">
        <v>168</v>
      </c>
      <c r="E81" s="6"/>
      <c r="F81" s="6"/>
      <c r="G81" s="3"/>
      <c r="H81" s="10" t="e">
        <f>IF(OR(E81&gt;$E$79,F81&gt;$F$79),"Số liệu này không được lớn hơn tổng số CSDL của tỉnh", IF(ABS(F81-E81)/E81&gt;20%,"Số liệu đột biến giữa hai năm, đề nghị giải thích",""))</f>
        <v>#DIV/0!</v>
      </c>
      <c r="I81" s="8"/>
    </row>
    <row r="82" spans="1:9" ht="24" customHeight="1">
      <c r="A82" s="1">
        <v>12</v>
      </c>
      <c r="B82" s="35" t="s">
        <v>135</v>
      </c>
      <c r="C82" s="36"/>
      <c r="D82" s="5" t="s">
        <v>33</v>
      </c>
      <c r="E82" s="2"/>
      <c r="F82" s="2"/>
      <c r="G82" s="3"/>
      <c r="H82" s="7" t="str">
        <f t="shared" si="4"/>
        <v>Đề nghị nhập số liệu</v>
      </c>
      <c r="I82" s="8"/>
    </row>
    <row r="83" spans="1:9" ht="24" customHeight="1">
      <c r="A83" s="1">
        <v>13</v>
      </c>
      <c r="B83" s="52" t="s">
        <v>105</v>
      </c>
      <c r="C83" s="52"/>
      <c r="D83" s="1" t="s">
        <v>41</v>
      </c>
      <c r="E83" s="2"/>
      <c r="F83" s="2"/>
      <c r="G83" s="3"/>
      <c r="H83" s="7" t="str">
        <f t="shared" ref="H83" si="5">IF(OR(E83="",F83=""),"Đề nghị nhập số liệu","")</f>
        <v>Đề nghị nhập số liệu</v>
      </c>
    </row>
    <row r="84" spans="1:9" ht="24" customHeight="1">
      <c r="A84" s="1">
        <v>14</v>
      </c>
      <c r="B84" s="52" t="s">
        <v>106</v>
      </c>
      <c r="C84" s="52"/>
      <c r="D84" s="1" t="s">
        <v>41</v>
      </c>
      <c r="E84" s="2"/>
      <c r="F84" s="2"/>
      <c r="G84" s="3"/>
      <c r="H84" s="7" t="str">
        <f>IF(OR(E84="",F84=""),"Đề nghị nhập số liệu","")</f>
        <v>Đề nghị nhập số liệu</v>
      </c>
    </row>
    <row r="85" spans="1:9" ht="15">
      <c r="A85" s="18"/>
      <c r="B85" s="60"/>
      <c r="C85" s="60"/>
      <c r="D85" s="18"/>
      <c r="E85" s="19"/>
      <c r="F85" s="19"/>
      <c r="G85" s="19"/>
    </row>
    <row r="86" spans="1:9" ht="15">
      <c r="A86" s="28" t="s">
        <v>46</v>
      </c>
      <c r="B86" s="61" t="s">
        <v>42</v>
      </c>
      <c r="C86" s="61"/>
      <c r="D86" s="18"/>
      <c r="E86" s="19"/>
      <c r="F86" s="19"/>
      <c r="G86" s="19"/>
    </row>
    <row r="87" spans="1:9" ht="15">
      <c r="A87" s="18"/>
      <c r="B87" s="60"/>
      <c r="C87" s="60"/>
      <c r="D87" s="18"/>
      <c r="E87" s="19"/>
      <c r="F87" s="19"/>
      <c r="G87" s="19"/>
    </row>
    <row r="88" spans="1:9" ht="24.75" customHeight="1">
      <c r="A88" s="43" t="s">
        <v>37</v>
      </c>
      <c r="B88" s="63" t="s">
        <v>7</v>
      </c>
      <c r="C88" s="63"/>
      <c r="D88" s="41" t="s">
        <v>10</v>
      </c>
      <c r="E88" s="41" t="s">
        <v>114</v>
      </c>
      <c r="F88" s="41" t="s">
        <v>115</v>
      </c>
      <c r="G88" s="42" t="s">
        <v>8</v>
      </c>
    </row>
    <row r="89" spans="1:9" ht="32.25" customHeight="1">
      <c r="A89" s="1">
        <v>1</v>
      </c>
      <c r="B89" s="52" t="s">
        <v>97</v>
      </c>
      <c r="C89" s="52"/>
      <c r="D89" s="1" t="s">
        <v>13</v>
      </c>
      <c r="E89" s="2"/>
      <c r="F89" s="2"/>
      <c r="G89" s="3"/>
      <c r="H89" s="10" t="e">
        <f>IF(OR(E89&gt;$E$89,F89&gt;$F$89),"Số liệu này không được lớn hơn số cán bộ chuyên trách CNTT",IF(ABS(F89-E89)/E89&gt;20%,"Số liệu đột biến giữa hai năm, đề nghị giải thích",""))</f>
        <v>#DIV/0!</v>
      </c>
    </row>
    <row r="90" spans="1:9" ht="32.25" customHeight="1">
      <c r="A90" s="1">
        <v>2</v>
      </c>
      <c r="B90" s="52" t="s">
        <v>98</v>
      </c>
      <c r="C90" s="52"/>
      <c r="D90" s="1" t="s">
        <v>13</v>
      </c>
      <c r="E90" s="2"/>
      <c r="F90" s="2"/>
      <c r="G90" s="3"/>
      <c r="H90" s="10" t="e">
        <f>IF(OR(E90&gt;$E$89,F90&gt;$F$89),"Số liệu này không được lớn hơn số cán bộ chuyên trách CNTT", IF((F90-E90)/E90&gt;20%,"Số liệu đột biến giữa hai năm, đề nghị giải thích",""))</f>
        <v>#DIV/0!</v>
      </c>
      <c r="I90" s="37"/>
    </row>
    <row r="91" spans="1:9" ht="32.25" customHeight="1">
      <c r="A91" s="1">
        <v>3</v>
      </c>
      <c r="B91" s="52" t="s">
        <v>99</v>
      </c>
      <c r="C91" s="52"/>
      <c r="D91" s="1" t="s">
        <v>13</v>
      </c>
      <c r="E91" s="2"/>
      <c r="F91" s="2"/>
      <c r="G91" s="3"/>
      <c r="H91" s="10" t="e">
        <f>IF(OR(E91&gt;$E$89,F91&gt;$F$89),"Số liệu này không được lớn hơn số cán bộ chuyên trách CNTT", IF((F91-E91)/E91&gt;20%,"Số liệu đột biến giữa hai năm, đề nghị giải thích",""))</f>
        <v>#DIV/0!</v>
      </c>
      <c r="I91" s="37"/>
    </row>
    <row r="92" spans="1:9" ht="32.25" customHeight="1">
      <c r="A92" s="1">
        <v>4</v>
      </c>
      <c r="B92" s="62" t="s">
        <v>113</v>
      </c>
      <c r="C92" s="62"/>
      <c r="D92" s="1" t="s">
        <v>41</v>
      </c>
      <c r="E92" s="2"/>
      <c r="F92" s="2"/>
      <c r="G92" s="3"/>
      <c r="H92" s="7" t="str">
        <f>IF(OR(E92="",F92=""),"Đề nghị nhập số liệu","")</f>
        <v>Đề nghị nhập số liệu</v>
      </c>
    </row>
    <row r="93" spans="1:9" ht="15">
      <c r="A93" s="18"/>
      <c r="B93" s="60"/>
      <c r="C93" s="60"/>
      <c r="D93" s="18"/>
      <c r="E93" s="19"/>
      <c r="F93" s="19"/>
      <c r="G93" s="19"/>
    </row>
    <row r="94" spans="1:9" ht="15">
      <c r="A94" s="29" t="s">
        <v>45</v>
      </c>
      <c r="B94" s="61" t="s">
        <v>47</v>
      </c>
      <c r="C94" s="61"/>
      <c r="D94" s="18"/>
      <c r="E94" s="19"/>
      <c r="F94" s="19"/>
      <c r="G94" s="19"/>
    </row>
    <row r="95" spans="1:9" ht="15">
      <c r="A95" s="18"/>
      <c r="B95" s="60"/>
      <c r="C95" s="60"/>
      <c r="D95" s="18"/>
      <c r="E95" s="19"/>
      <c r="F95" s="19"/>
      <c r="G95" s="19"/>
    </row>
    <row r="96" spans="1:9" ht="21.75" customHeight="1">
      <c r="A96" s="43" t="s">
        <v>37</v>
      </c>
      <c r="B96" s="63" t="s">
        <v>7</v>
      </c>
      <c r="C96" s="63"/>
      <c r="D96" s="41" t="s">
        <v>10</v>
      </c>
      <c r="E96" s="41" t="s">
        <v>114</v>
      </c>
      <c r="F96" s="41" t="s">
        <v>115</v>
      </c>
      <c r="G96" s="42" t="s">
        <v>8</v>
      </c>
    </row>
    <row r="97" spans="1:8" ht="29.25" customHeight="1">
      <c r="A97" s="1">
        <v>1</v>
      </c>
      <c r="B97" s="53" t="s">
        <v>100</v>
      </c>
      <c r="C97" s="54"/>
      <c r="D97" s="1" t="s">
        <v>13</v>
      </c>
      <c r="E97" s="2"/>
      <c r="F97" s="2"/>
      <c r="G97" s="3"/>
      <c r="H97" s="10" t="e">
        <f>IF(OR(E97/$E$18&gt;1,F97/$F$18&gt;1),"Số liệu này không được vượt quá tổng số cán bộ CCVC", IF(ABS(F97-E97)&gt;20%,"Số liệu đột biến giữa hai năm, đề nghị giải thích",""))</f>
        <v>#DIV/0!</v>
      </c>
    </row>
    <row r="98" spans="1:8" ht="29.25" customHeight="1">
      <c r="A98" s="1">
        <v>2</v>
      </c>
      <c r="B98" s="53" t="s">
        <v>101</v>
      </c>
      <c r="C98" s="54"/>
      <c r="D98" s="1" t="s">
        <v>13</v>
      </c>
      <c r="E98" s="2"/>
      <c r="F98" s="2"/>
      <c r="G98" s="3"/>
      <c r="H98" s="10" t="e">
        <f>IF(OR(E98/$E$18&gt;1,F98/$F$18&gt;1),"Số liệu này không được vượt quá tổng số cán bộ CCVC", IF(ABS(F98-E98)&gt;20%,"Số liệu đột biến giữa hai năm, đề nghị giải thích",""))</f>
        <v>#DIV/0!</v>
      </c>
    </row>
    <row r="99" spans="1:8" ht="29.25" customHeight="1">
      <c r="A99" s="1">
        <v>3</v>
      </c>
      <c r="B99" s="52" t="s">
        <v>121</v>
      </c>
      <c r="C99" s="52"/>
      <c r="D99" s="5"/>
      <c r="E99" s="3"/>
      <c r="F99" s="3"/>
      <c r="G99" s="3"/>
    </row>
    <row r="100" spans="1:8" ht="29.25" customHeight="1">
      <c r="A100" s="5" t="s">
        <v>48</v>
      </c>
      <c r="B100" s="51" t="s">
        <v>49</v>
      </c>
      <c r="C100" s="51"/>
      <c r="D100" s="5" t="s">
        <v>33</v>
      </c>
      <c r="E100" s="3"/>
      <c r="F100" s="3"/>
      <c r="G100" s="3"/>
      <c r="H100" s="7" t="str">
        <f>IF(AND(E100="",F100=""),"Đề nghị nhập số liệu","")</f>
        <v>Đề nghị nhập số liệu</v>
      </c>
    </row>
    <row r="101" spans="1:8" ht="29.25" customHeight="1">
      <c r="A101" s="5" t="s">
        <v>48</v>
      </c>
      <c r="B101" s="51" t="s">
        <v>50</v>
      </c>
      <c r="C101" s="51"/>
      <c r="D101" s="5" t="s">
        <v>33</v>
      </c>
      <c r="E101" s="3"/>
      <c r="F101" s="3"/>
      <c r="G101" s="3"/>
      <c r="H101" s="7" t="str">
        <f t="shared" ref="H101:H109" si="6">IF(AND(E101="",F101=""),"Đề nghị nhập số liệu","")</f>
        <v>Đề nghị nhập số liệu</v>
      </c>
    </row>
    <row r="102" spans="1:8" ht="29.25" customHeight="1">
      <c r="A102" s="5" t="s">
        <v>48</v>
      </c>
      <c r="B102" s="51" t="s">
        <v>51</v>
      </c>
      <c r="C102" s="51"/>
      <c r="D102" s="5" t="s">
        <v>33</v>
      </c>
      <c r="E102" s="3"/>
      <c r="F102" s="3"/>
      <c r="G102" s="3"/>
      <c r="H102" s="7" t="str">
        <f t="shared" si="6"/>
        <v>Đề nghị nhập số liệu</v>
      </c>
    </row>
    <row r="103" spans="1:8" ht="29.25" customHeight="1">
      <c r="A103" s="5" t="s">
        <v>48</v>
      </c>
      <c r="B103" s="51" t="s">
        <v>52</v>
      </c>
      <c r="C103" s="51"/>
      <c r="D103" s="5" t="s">
        <v>33</v>
      </c>
      <c r="E103" s="3"/>
      <c r="F103" s="3"/>
      <c r="G103" s="3"/>
      <c r="H103" s="7" t="str">
        <f t="shared" si="6"/>
        <v>Đề nghị nhập số liệu</v>
      </c>
    </row>
    <row r="104" spans="1:8" ht="29.25" customHeight="1">
      <c r="A104" s="5" t="s">
        <v>48</v>
      </c>
      <c r="B104" s="51" t="s">
        <v>53</v>
      </c>
      <c r="C104" s="51"/>
      <c r="D104" s="5" t="s">
        <v>33</v>
      </c>
      <c r="E104" s="3"/>
      <c r="F104" s="3"/>
      <c r="G104" s="3"/>
      <c r="H104" s="7" t="str">
        <f t="shared" si="6"/>
        <v>Đề nghị nhập số liệu</v>
      </c>
    </row>
    <row r="105" spans="1:8" ht="29.25" customHeight="1">
      <c r="A105" s="5" t="s">
        <v>48</v>
      </c>
      <c r="B105" s="51" t="s">
        <v>54</v>
      </c>
      <c r="C105" s="51"/>
      <c r="D105" s="5" t="s">
        <v>33</v>
      </c>
      <c r="E105" s="3"/>
      <c r="F105" s="3"/>
      <c r="G105" s="3"/>
      <c r="H105" s="7" t="str">
        <f t="shared" si="6"/>
        <v>Đề nghị nhập số liệu</v>
      </c>
    </row>
    <row r="106" spans="1:8" ht="29.25" customHeight="1">
      <c r="A106" s="5" t="s">
        <v>48</v>
      </c>
      <c r="B106" s="51" t="s">
        <v>55</v>
      </c>
      <c r="C106" s="51"/>
      <c r="D106" s="5" t="s">
        <v>33</v>
      </c>
      <c r="E106" s="3"/>
      <c r="F106" s="3"/>
      <c r="G106" s="3"/>
      <c r="H106" s="7" t="str">
        <f t="shared" si="6"/>
        <v>Đề nghị nhập số liệu</v>
      </c>
    </row>
    <row r="107" spans="1:8" ht="29.25" customHeight="1">
      <c r="A107" s="5" t="s">
        <v>48</v>
      </c>
      <c r="B107" s="51" t="s">
        <v>162</v>
      </c>
      <c r="C107" s="51"/>
      <c r="D107" s="5" t="s">
        <v>33</v>
      </c>
      <c r="E107" s="3"/>
      <c r="F107" s="3"/>
      <c r="G107" s="3"/>
      <c r="H107" s="7" t="str">
        <f t="shared" ref="H107" si="7">IF(AND(E107="",F107=""),"Đề nghị nhập số liệu","")</f>
        <v>Đề nghị nhập số liệu</v>
      </c>
    </row>
    <row r="108" spans="1:8" ht="29.25" customHeight="1">
      <c r="A108" s="5" t="s">
        <v>48</v>
      </c>
      <c r="B108" s="51" t="s">
        <v>56</v>
      </c>
      <c r="C108" s="51"/>
      <c r="D108" s="5" t="s">
        <v>33</v>
      </c>
      <c r="E108" s="3"/>
      <c r="F108" s="3"/>
      <c r="G108" s="3"/>
      <c r="H108" s="7" t="str">
        <f t="shared" si="6"/>
        <v>Đề nghị nhập số liệu</v>
      </c>
    </row>
    <row r="109" spans="1:8" ht="29.25" customHeight="1">
      <c r="A109" s="5" t="s">
        <v>48</v>
      </c>
      <c r="B109" s="51" t="s">
        <v>57</v>
      </c>
      <c r="C109" s="51"/>
      <c r="D109" s="5" t="s">
        <v>33</v>
      </c>
      <c r="E109" s="3"/>
      <c r="F109" s="3"/>
      <c r="G109" s="3"/>
      <c r="H109" s="7" t="str">
        <f t="shared" si="6"/>
        <v>Đề nghị nhập số liệu</v>
      </c>
    </row>
    <row r="110" spans="1:8" ht="29.25" customHeight="1">
      <c r="A110" s="5" t="s">
        <v>48</v>
      </c>
      <c r="B110" s="51" t="s">
        <v>58</v>
      </c>
      <c r="C110" s="51"/>
      <c r="D110" s="5" t="s">
        <v>33</v>
      </c>
      <c r="E110" s="3"/>
      <c r="F110" s="3"/>
      <c r="G110" s="3"/>
      <c r="H110" s="7"/>
    </row>
    <row r="111" spans="1:8" ht="29.25" customHeight="1">
      <c r="A111" s="1">
        <v>4</v>
      </c>
      <c r="B111" s="53" t="s">
        <v>142</v>
      </c>
      <c r="C111" s="54"/>
      <c r="D111" s="5"/>
      <c r="E111" s="3"/>
      <c r="F111" s="3"/>
      <c r="G111" s="3"/>
    </row>
    <row r="112" spans="1:8" ht="29.25" customHeight="1">
      <c r="A112" s="5" t="s">
        <v>48</v>
      </c>
      <c r="B112" s="51" t="s">
        <v>49</v>
      </c>
      <c r="C112" s="51"/>
      <c r="D112" s="5" t="s">
        <v>12</v>
      </c>
      <c r="E112" s="2"/>
      <c r="F112" s="2"/>
      <c r="G112" s="3"/>
      <c r="H112" s="10" t="e">
        <f>IF(OR(E112&gt;$E$16,F112&gt;$F$16),"Số liệu này không được lớn hơn tổng số đơn vị", IF(ABS(F112-E112)/E112&gt;20%,"Số liệu đột biến giữa hai năm, đề nghị giải thích",""))</f>
        <v>#DIV/0!</v>
      </c>
    </row>
    <row r="113" spans="1:8" ht="29.25" customHeight="1">
      <c r="A113" s="5" t="s">
        <v>48</v>
      </c>
      <c r="B113" s="51" t="s">
        <v>50</v>
      </c>
      <c r="C113" s="51"/>
      <c r="D113" s="5" t="s">
        <v>12</v>
      </c>
      <c r="E113" s="2"/>
      <c r="F113" s="2"/>
      <c r="G113" s="3"/>
      <c r="H113" s="10" t="e">
        <f t="shared" ref="H113:H121" si="8">IF(OR(E113&gt;$E$16,F113&gt;$F$16),"Số liệu này không được lớn hơn tổng số đơn vị", IF(ABS(F113-E113)/E113&gt;20%,"Số liệu đột biến giữa hai năm, đề nghị giải thích",""))</f>
        <v>#DIV/0!</v>
      </c>
    </row>
    <row r="114" spans="1:8" ht="29.25" customHeight="1">
      <c r="A114" s="5" t="s">
        <v>48</v>
      </c>
      <c r="B114" s="51" t="s">
        <v>51</v>
      </c>
      <c r="C114" s="51"/>
      <c r="D114" s="5" t="s">
        <v>12</v>
      </c>
      <c r="E114" s="2"/>
      <c r="F114" s="2"/>
      <c r="G114" s="3"/>
      <c r="H114" s="10" t="e">
        <f t="shared" si="8"/>
        <v>#DIV/0!</v>
      </c>
    </row>
    <row r="115" spans="1:8" ht="29.25" customHeight="1">
      <c r="A115" s="5" t="s">
        <v>48</v>
      </c>
      <c r="B115" s="51" t="s">
        <v>52</v>
      </c>
      <c r="C115" s="51"/>
      <c r="D115" s="5" t="s">
        <v>12</v>
      </c>
      <c r="E115" s="2"/>
      <c r="F115" s="2"/>
      <c r="G115" s="3"/>
      <c r="H115" s="10" t="e">
        <f t="shared" si="8"/>
        <v>#DIV/0!</v>
      </c>
    </row>
    <row r="116" spans="1:8" ht="29.25" customHeight="1">
      <c r="A116" s="5" t="s">
        <v>48</v>
      </c>
      <c r="B116" s="51" t="s">
        <v>53</v>
      </c>
      <c r="C116" s="51"/>
      <c r="D116" s="5" t="s">
        <v>12</v>
      </c>
      <c r="E116" s="2"/>
      <c r="F116" s="2"/>
      <c r="G116" s="3"/>
      <c r="H116" s="10" t="e">
        <f t="shared" si="8"/>
        <v>#DIV/0!</v>
      </c>
    </row>
    <row r="117" spans="1:8" ht="29.25" customHeight="1">
      <c r="A117" s="5" t="s">
        <v>48</v>
      </c>
      <c r="B117" s="51" t="s">
        <v>54</v>
      </c>
      <c r="C117" s="51"/>
      <c r="D117" s="5" t="s">
        <v>12</v>
      </c>
      <c r="E117" s="2"/>
      <c r="F117" s="2"/>
      <c r="G117" s="3"/>
      <c r="H117" s="10" t="e">
        <f t="shared" si="8"/>
        <v>#DIV/0!</v>
      </c>
    </row>
    <row r="118" spans="1:8" ht="29.25" customHeight="1">
      <c r="A118" s="5" t="s">
        <v>48</v>
      </c>
      <c r="B118" s="51" t="s">
        <v>55</v>
      </c>
      <c r="C118" s="51"/>
      <c r="D118" s="5" t="s">
        <v>12</v>
      </c>
      <c r="E118" s="2"/>
      <c r="F118" s="2"/>
      <c r="G118" s="3"/>
      <c r="H118" s="10" t="e">
        <f t="shared" si="8"/>
        <v>#DIV/0!</v>
      </c>
    </row>
    <row r="119" spans="1:8" ht="29.25" customHeight="1">
      <c r="A119" s="5" t="s">
        <v>48</v>
      </c>
      <c r="B119" s="51" t="s">
        <v>56</v>
      </c>
      <c r="C119" s="51"/>
      <c r="D119" s="5" t="s">
        <v>12</v>
      </c>
      <c r="E119" s="2"/>
      <c r="F119" s="2"/>
      <c r="G119" s="3"/>
      <c r="H119" s="10" t="e">
        <f t="shared" si="8"/>
        <v>#DIV/0!</v>
      </c>
    </row>
    <row r="120" spans="1:8" ht="29.25" customHeight="1">
      <c r="A120" s="5" t="s">
        <v>48</v>
      </c>
      <c r="B120" s="51" t="s">
        <v>57</v>
      </c>
      <c r="C120" s="51"/>
      <c r="D120" s="5" t="s">
        <v>12</v>
      </c>
      <c r="E120" s="2"/>
      <c r="F120" s="2"/>
      <c r="G120" s="3"/>
      <c r="H120" s="10" t="e">
        <f t="shared" si="8"/>
        <v>#DIV/0!</v>
      </c>
    </row>
    <row r="121" spans="1:8" ht="29.25" customHeight="1">
      <c r="A121" s="5" t="s">
        <v>48</v>
      </c>
      <c r="B121" s="51" t="s">
        <v>58</v>
      </c>
      <c r="C121" s="51"/>
      <c r="D121" s="5" t="s">
        <v>12</v>
      </c>
      <c r="E121" s="2"/>
      <c r="F121" s="2"/>
      <c r="G121" s="3"/>
      <c r="H121" s="10" t="e">
        <f t="shared" si="8"/>
        <v>#DIV/0!</v>
      </c>
    </row>
    <row r="122" spans="1:8" ht="22.15" customHeight="1">
      <c r="A122" s="1">
        <v>5</v>
      </c>
      <c r="B122" s="53" t="s">
        <v>59</v>
      </c>
      <c r="C122" s="54"/>
      <c r="D122" s="54"/>
      <c r="E122" s="54"/>
      <c r="F122" s="54"/>
      <c r="G122" s="57"/>
    </row>
    <row r="123" spans="1:8" ht="30.2" customHeight="1">
      <c r="A123" s="13" t="s">
        <v>148</v>
      </c>
      <c r="B123" s="82" t="s">
        <v>60</v>
      </c>
      <c r="C123" s="82"/>
      <c r="D123" s="5"/>
      <c r="E123" s="3"/>
      <c r="F123" s="3"/>
      <c r="G123" s="3"/>
    </row>
    <row r="124" spans="1:8" ht="28.5" customHeight="1">
      <c r="A124" s="14" t="s">
        <v>149</v>
      </c>
      <c r="B124" s="49" t="s">
        <v>61</v>
      </c>
      <c r="C124" s="49"/>
      <c r="D124" s="5"/>
      <c r="E124" s="3"/>
      <c r="F124" s="3"/>
      <c r="G124" s="3"/>
    </row>
    <row r="125" spans="1:8" ht="28.5" customHeight="1">
      <c r="A125" s="5" t="s">
        <v>48</v>
      </c>
      <c r="B125" s="51" t="s">
        <v>62</v>
      </c>
      <c r="C125" s="51"/>
      <c r="D125" s="5" t="s">
        <v>33</v>
      </c>
      <c r="E125" s="3"/>
      <c r="F125" s="3"/>
      <c r="G125" s="3"/>
      <c r="H125" s="7" t="str">
        <f t="shared" ref="H125:H135" si="9">IF(OR(E125="",F125=""),"Đề nghị nhập số liệu","")</f>
        <v>Đề nghị nhập số liệu</v>
      </c>
    </row>
    <row r="126" spans="1:8" ht="28.5" customHeight="1">
      <c r="A126" s="15" t="s">
        <v>48</v>
      </c>
      <c r="B126" s="51" t="s">
        <v>63</v>
      </c>
      <c r="C126" s="51"/>
      <c r="D126" s="5" t="s">
        <v>33</v>
      </c>
      <c r="E126" s="3"/>
      <c r="F126" s="3"/>
      <c r="G126" s="3"/>
      <c r="H126" s="7" t="str">
        <f t="shared" si="9"/>
        <v>Đề nghị nhập số liệu</v>
      </c>
    </row>
    <row r="127" spans="1:8" ht="28.5" customHeight="1">
      <c r="A127" s="15" t="s">
        <v>48</v>
      </c>
      <c r="B127" s="51" t="s">
        <v>64</v>
      </c>
      <c r="C127" s="51"/>
      <c r="D127" s="5" t="s">
        <v>33</v>
      </c>
      <c r="E127" s="3"/>
      <c r="F127" s="3"/>
      <c r="G127" s="3"/>
      <c r="H127" s="7" t="str">
        <f t="shared" si="9"/>
        <v>Đề nghị nhập số liệu</v>
      </c>
    </row>
    <row r="128" spans="1:8" ht="28.5" customHeight="1">
      <c r="A128" s="15" t="s">
        <v>48</v>
      </c>
      <c r="B128" s="51" t="s">
        <v>65</v>
      </c>
      <c r="C128" s="51"/>
      <c r="D128" s="5" t="s">
        <v>33</v>
      </c>
      <c r="E128" s="3"/>
      <c r="F128" s="3"/>
      <c r="G128" s="3"/>
      <c r="H128" s="7" t="str">
        <f t="shared" si="9"/>
        <v>Đề nghị nhập số liệu</v>
      </c>
    </row>
    <row r="129" spans="1:8" ht="28.5" customHeight="1">
      <c r="A129" s="15" t="s">
        <v>48</v>
      </c>
      <c r="B129" s="51" t="s">
        <v>66</v>
      </c>
      <c r="C129" s="51"/>
      <c r="D129" s="5" t="s">
        <v>33</v>
      </c>
      <c r="E129" s="3"/>
      <c r="F129" s="3"/>
      <c r="G129" s="3"/>
      <c r="H129" s="7" t="str">
        <f t="shared" si="9"/>
        <v>Đề nghị nhập số liệu</v>
      </c>
    </row>
    <row r="130" spans="1:8" ht="28.5" customHeight="1">
      <c r="A130" s="15" t="s">
        <v>48</v>
      </c>
      <c r="B130" s="51" t="s">
        <v>67</v>
      </c>
      <c r="C130" s="51"/>
      <c r="D130" s="5" t="s">
        <v>33</v>
      </c>
      <c r="E130" s="3"/>
      <c r="F130" s="3"/>
      <c r="G130" s="3"/>
      <c r="H130" s="7"/>
    </row>
    <row r="131" spans="1:8" ht="28.5" customHeight="1">
      <c r="A131" s="14" t="s">
        <v>150</v>
      </c>
      <c r="B131" s="49" t="s">
        <v>68</v>
      </c>
      <c r="C131" s="49"/>
      <c r="D131" s="5"/>
      <c r="E131" s="3"/>
      <c r="F131" s="3"/>
      <c r="G131" s="3"/>
    </row>
    <row r="132" spans="1:8" ht="28.5" customHeight="1">
      <c r="A132" s="5" t="s">
        <v>48</v>
      </c>
      <c r="B132" s="51" t="s">
        <v>69</v>
      </c>
      <c r="C132" s="51"/>
      <c r="D132" s="5" t="s">
        <v>33</v>
      </c>
      <c r="E132" s="3"/>
      <c r="F132" s="3"/>
      <c r="G132" s="3"/>
      <c r="H132" s="7" t="str">
        <f t="shared" si="9"/>
        <v>Đề nghị nhập số liệu</v>
      </c>
    </row>
    <row r="133" spans="1:8" ht="28.5" customHeight="1">
      <c r="A133" s="5" t="s">
        <v>48</v>
      </c>
      <c r="B133" s="51" t="s">
        <v>70</v>
      </c>
      <c r="C133" s="51"/>
      <c r="D133" s="5" t="s">
        <v>33</v>
      </c>
      <c r="E133" s="3"/>
      <c r="F133" s="3"/>
      <c r="G133" s="3"/>
      <c r="H133" s="7" t="str">
        <f t="shared" si="9"/>
        <v>Đề nghị nhập số liệu</v>
      </c>
    </row>
    <row r="134" spans="1:8" ht="28.5" customHeight="1">
      <c r="A134" s="5" t="s">
        <v>48</v>
      </c>
      <c r="B134" s="47" t="s">
        <v>71</v>
      </c>
      <c r="C134" s="48"/>
      <c r="D134" s="5" t="s">
        <v>33</v>
      </c>
      <c r="E134" s="3"/>
      <c r="F134" s="3"/>
      <c r="G134" s="3"/>
      <c r="H134" s="7" t="str">
        <f t="shared" si="9"/>
        <v>Đề nghị nhập số liệu</v>
      </c>
    </row>
    <row r="135" spans="1:8" ht="37.5" customHeight="1">
      <c r="A135" s="5" t="s">
        <v>48</v>
      </c>
      <c r="B135" s="51" t="s">
        <v>67</v>
      </c>
      <c r="C135" s="51"/>
      <c r="D135" s="5" t="s">
        <v>33</v>
      </c>
      <c r="E135" s="3"/>
      <c r="F135" s="3"/>
      <c r="G135" s="3"/>
      <c r="H135" s="7" t="str">
        <f t="shared" si="9"/>
        <v>Đề nghị nhập số liệu</v>
      </c>
    </row>
    <row r="136" spans="1:8" ht="37.5" customHeight="1">
      <c r="A136" s="13" t="s">
        <v>151</v>
      </c>
      <c r="B136" s="83" t="s">
        <v>102</v>
      </c>
      <c r="C136" s="84"/>
      <c r="D136" s="5"/>
      <c r="E136" s="3"/>
      <c r="F136" s="3"/>
      <c r="G136" s="3"/>
    </row>
    <row r="137" spans="1:8" ht="28.5" customHeight="1">
      <c r="A137" s="14" t="s">
        <v>152</v>
      </c>
      <c r="B137" s="49" t="s">
        <v>61</v>
      </c>
      <c r="C137" s="49"/>
      <c r="D137" s="5"/>
      <c r="E137" s="3"/>
      <c r="F137" s="3"/>
      <c r="G137" s="3"/>
    </row>
    <row r="138" spans="1:8" ht="28.5" customHeight="1">
      <c r="A138" s="5" t="s">
        <v>48</v>
      </c>
      <c r="B138" s="51" t="s">
        <v>62</v>
      </c>
      <c r="C138" s="51"/>
      <c r="D138" s="5" t="s">
        <v>12</v>
      </c>
      <c r="E138" s="2"/>
      <c r="F138" s="2"/>
      <c r="G138" s="3"/>
      <c r="H138" s="10" t="e">
        <f t="shared" ref="H138:H146" si="10">IF(OR(E138&gt;$E$16,F138&gt;$F$16),"Số liệu này không được lớn hơn tổng số đơn vị", IF(ABS(F138-E138)/E138&gt;20%,"Số liệu đột biến giữa hai năm, đề nghị giải thích",""))</f>
        <v>#DIV/0!</v>
      </c>
    </row>
    <row r="139" spans="1:8" ht="28.5" customHeight="1">
      <c r="A139" s="15" t="s">
        <v>48</v>
      </c>
      <c r="B139" s="51" t="s">
        <v>63</v>
      </c>
      <c r="C139" s="51"/>
      <c r="D139" s="5" t="s">
        <v>12</v>
      </c>
      <c r="E139" s="2"/>
      <c r="F139" s="2"/>
      <c r="G139" s="3"/>
      <c r="H139" s="10" t="e">
        <f t="shared" si="10"/>
        <v>#DIV/0!</v>
      </c>
    </row>
    <row r="140" spans="1:8" ht="28.5" customHeight="1">
      <c r="A140" s="15" t="s">
        <v>48</v>
      </c>
      <c r="B140" s="51" t="s">
        <v>64</v>
      </c>
      <c r="C140" s="51"/>
      <c r="D140" s="5" t="s">
        <v>12</v>
      </c>
      <c r="E140" s="2"/>
      <c r="F140" s="2"/>
      <c r="G140" s="3"/>
      <c r="H140" s="10" t="e">
        <f t="shared" si="10"/>
        <v>#DIV/0!</v>
      </c>
    </row>
    <row r="141" spans="1:8" ht="28.5" customHeight="1">
      <c r="A141" s="15" t="s">
        <v>48</v>
      </c>
      <c r="B141" s="51" t="s">
        <v>65</v>
      </c>
      <c r="C141" s="51"/>
      <c r="D141" s="5" t="s">
        <v>12</v>
      </c>
      <c r="E141" s="2"/>
      <c r="F141" s="2"/>
      <c r="G141" s="3"/>
      <c r="H141" s="10" t="e">
        <f t="shared" si="10"/>
        <v>#DIV/0!</v>
      </c>
    </row>
    <row r="142" spans="1:8" ht="28.5" customHeight="1">
      <c r="A142" s="15" t="s">
        <v>48</v>
      </c>
      <c r="B142" s="51" t="s">
        <v>66</v>
      </c>
      <c r="C142" s="51"/>
      <c r="D142" s="5" t="s">
        <v>12</v>
      </c>
      <c r="E142" s="2"/>
      <c r="F142" s="2"/>
      <c r="G142" s="3"/>
      <c r="H142" s="10" t="e">
        <f t="shared" si="10"/>
        <v>#DIV/0!</v>
      </c>
    </row>
    <row r="143" spans="1:8" ht="28.5" customHeight="1">
      <c r="A143" s="15" t="s">
        <v>48</v>
      </c>
      <c r="B143" s="51" t="s">
        <v>67</v>
      </c>
      <c r="C143" s="51"/>
      <c r="D143" s="5" t="s">
        <v>12</v>
      </c>
      <c r="E143" s="2"/>
      <c r="F143" s="2"/>
      <c r="G143" s="3"/>
      <c r="H143" s="10" t="e">
        <f t="shared" si="10"/>
        <v>#DIV/0!</v>
      </c>
    </row>
    <row r="144" spans="1:8" ht="28.5" customHeight="1">
      <c r="A144" s="14" t="s">
        <v>153</v>
      </c>
      <c r="B144" s="49" t="s">
        <v>68</v>
      </c>
      <c r="C144" s="49"/>
      <c r="D144" s="5"/>
      <c r="E144" s="3"/>
      <c r="F144" s="3"/>
      <c r="G144" s="3"/>
    </row>
    <row r="145" spans="1:8" ht="28.5" customHeight="1">
      <c r="A145" s="5" t="s">
        <v>48</v>
      </c>
      <c r="B145" s="51" t="s">
        <v>69</v>
      </c>
      <c r="C145" s="51"/>
      <c r="D145" s="5" t="s">
        <v>12</v>
      </c>
      <c r="E145" s="2"/>
      <c r="F145" s="2"/>
      <c r="G145" s="3"/>
      <c r="H145" s="10" t="e">
        <f t="shared" si="10"/>
        <v>#DIV/0!</v>
      </c>
    </row>
    <row r="146" spans="1:8" ht="28.5" customHeight="1">
      <c r="A146" s="5" t="s">
        <v>48</v>
      </c>
      <c r="B146" s="51" t="s">
        <v>70</v>
      </c>
      <c r="C146" s="51"/>
      <c r="D146" s="5" t="s">
        <v>12</v>
      </c>
      <c r="E146" s="2"/>
      <c r="F146" s="2"/>
      <c r="G146" s="3"/>
      <c r="H146" s="10" t="e">
        <f t="shared" si="10"/>
        <v>#DIV/0!</v>
      </c>
    </row>
    <row r="147" spans="1:8" ht="28.5" customHeight="1">
      <c r="A147" s="5" t="s">
        <v>48</v>
      </c>
      <c r="B147" s="51" t="s">
        <v>67</v>
      </c>
      <c r="C147" s="51"/>
      <c r="D147" s="5" t="s">
        <v>12</v>
      </c>
      <c r="E147" s="2"/>
      <c r="F147" s="2"/>
      <c r="G147" s="3"/>
      <c r="H147" s="10" t="e">
        <f>IF(OR(E147&gt;$E$16,F147&gt;$F$16),"Số liệu này không được lớn hơn tổng số đơn vị", IF(ABS(F147-E147)/E147&gt;20%,"Số liệu đột biến giữa hai năm, đề nghị giải thích",""))</f>
        <v>#DIV/0!</v>
      </c>
    </row>
    <row r="148" spans="1:8" ht="28.5" customHeight="1">
      <c r="A148" s="13" t="s">
        <v>154</v>
      </c>
      <c r="B148" s="83" t="s">
        <v>163</v>
      </c>
      <c r="C148" s="85"/>
      <c r="D148" s="13" t="s">
        <v>76</v>
      </c>
      <c r="E148" s="2"/>
      <c r="F148" s="2"/>
      <c r="G148" s="3"/>
      <c r="H148" s="10" t="e">
        <f>IF(E148&gt;1,"Số liệu này không được lớn hơn 100%", IF(ABS(F148-E148)/E148&gt;20%,"Số liệu đột biến giữa hai năm, đề nghị giải thích",""))</f>
        <v>#DIV/0!</v>
      </c>
    </row>
    <row r="149" spans="1:8" ht="28.5" customHeight="1">
      <c r="A149" s="5">
        <v>6</v>
      </c>
      <c r="B149" s="4" t="s">
        <v>122</v>
      </c>
      <c r="C149" s="16"/>
      <c r="D149" s="13"/>
      <c r="E149" s="2"/>
      <c r="F149" s="2"/>
      <c r="G149" s="3"/>
      <c r="H149" s="11"/>
    </row>
    <row r="150" spans="1:8" ht="28.5" customHeight="1">
      <c r="A150" s="13" t="s">
        <v>30</v>
      </c>
      <c r="B150" s="83" t="s">
        <v>123</v>
      </c>
      <c r="C150" s="85"/>
      <c r="D150" s="14" t="s">
        <v>124</v>
      </c>
      <c r="E150" s="2"/>
      <c r="F150" s="2"/>
      <c r="G150" s="3"/>
      <c r="H150" s="11"/>
    </row>
    <row r="151" spans="1:8" ht="28.5" customHeight="1">
      <c r="A151" s="5" t="s">
        <v>48</v>
      </c>
      <c r="B151" s="47" t="s">
        <v>125</v>
      </c>
      <c r="C151" s="48"/>
      <c r="D151" s="5" t="s">
        <v>124</v>
      </c>
      <c r="E151" s="2"/>
      <c r="F151" s="2"/>
      <c r="G151" s="3"/>
      <c r="H151" s="10" t="e">
        <f>IF(ABS(F151-E151)/E151&gt;40%,"Số liệu đột biến giữa hai năm, đề nghị giải thích","")</f>
        <v>#DIV/0!</v>
      </c>
    </row>
    <row r="152" spans="1:8" ht="28.5" customHeight="1">
      <c r="A152" s="5" t="s">
        <v>48</v>
      </c>
      <c r="B152" s="47" t="s">
        <v>128</v>
      </c>
      <c r="C152" s="48"/>
      <c r="D152" s="5" t="s">
        <v>124</v>
      </c>
      <c r="E152" s="2"/>
      <c r="F152" s="2"/>
      <c r="G152" s="3"/>
      <c r="H152" s="10" t="e">
        <f t="shared" ref="H152" si="11">IF(ABS(F152-E152)/E152&gt;40%,"Số liệu đột biến giữa hai năm, đề nghị giải thích","")</f>
        <v>#DIV/0!</v>
      </c>
    </row>
    <row r="153" spans="1:8" ht="28.5" customHeight="1">
      <c r="A153" s="13" t="s">
        <v>30</v>
      </c>
      <c r="B153" s="83" t="s">
        <v>129</v>
      </c>
      <c r="C153" s="85"/>
      <c r="D153" s="14" t="s">
        <v>124</v>
      </c>
      <c r="E153" s="2"/>
      <c r="F153" s="2"/>
      <c r="G153" s="3"/>
      <c r="H153" s="11"/>
    </row>
    <row r="154" spans="1:8" ht="28.5" customHeight="1">
      <c r="A154" s="5" t="s">
        <v>48</v>
      </c>
      <c r="B154" s="47" t="s">
        <v>126</v>
      </c>
      <c r="C154" s="48"/>
      <c r="D154" s="5" t="s">
        <v>124</v>
      </c>
      <c r="E154" s="2"/>
      <c r="F154" s="2"/>
      <c r="G154" s="3"/>
      <c r="H154" s="10" t="e">
        <f>IF(ABS(F154-E154)/E154&gt;40%,"Số liệu đột biến giữa hai năm, đề nghị giải thích","")</f>
        <v>#DIV/0!</v>
      </c>
    </row>
    <row r="155" spans="1:8" ht="28.5" customHeight="1">
      <c r="A155" s="5" t="s">
        <v>48</v>
      </c>
      <c r="B155" s="47" t="s">
        <v>127</v>
      </c>
      <c r="C155" s="48"/>
      <c r="D155" s="5" t="s">
        <v>124</v>
      </c>
      <c r="E155" s="2"/>
      <c r="F155" s="2"/>
      <c r="G155" s="3"/>
      <c r="H155" s="10" t="e">
        <f t="shared" ref="H155" si="12">IF(ABS(F155-E155)/E155&gt;40%,"Số liệu đột biến giữa hai năm, đề nghị giải thích","")</f>
        <v>#DIV/0!</v>
      </c>
    </row>
    <row r="156" spans="1:8" ht="28.5" customHeight="1">
      <c r="A156" s="1">
        <v>7</v>
      </c>
      <c r="B156" s="4" t="s">
        <v>57</v>
      </c>
      <c r="C156" s="16"/>
      <c r="D156" s="13"/>
      <c r="E156" s="2"/>
      <c r="F156" s="2"/>
      <c r="G156" s="3"/>
      <c r="H156" s="11"/>
    </row>
    <row r="157" spans="1:8" ht="28.5" customHeight="1">
      <c r="A157" s="5" t="s">
        <v>48</v>
      </c>
      <c r="B157" s="47" t="s">
        <v>130</v>
      </c>
      <c r="C157" s="48"/>
      <c r="D157" s="5" t="s">
        <v>12</v>
      </c>
      <c r="E157" s="2"/>
      <c r="F157" s="2"/>
      <c r="G157" s="3"/>
      <c r="H157" s="10" t="e">
        <f>IF(OR(E157&gt;$E$16,F157&gt;$F$16),"Số liệu này không được lớn hơn tổng số đơn vị", IF(ABS(F157-E157)/E157&gt;20%,"Số liệu đột biến giữa hai năm, đề nghị giải thích",""))</f>
        <v>#DIV/0!</v>
      </c>
    </row>
    <row r="158" spans="1:8" ht="28.5" customHeight="1">
      <c r="A158" s="1">
        <v>8</v>
      </c>
      <c r="B158" s="53" t="s">
        <v>131</v>
      </c>
      <c r="C158" s="57"/>
      <c r="D158" s="13"/>
      <c r="E158" s="2"/>
      <c r="F158" s="2"/>
      <c r="G158" s="3"/>
      <c r="H158" s="11"/>
    </row>
    <row r="159" spans="1:8" ht="28.5" customHeight="1">
      <c r="A159" s="5" t="s">
        <v>48</v>
      </c>
      <c r="B159" s="47" t="s">
        <v>144</v>
      </c>
      <c r="C159" s="48"/>
      <c r="D159" s="5" t="s">
        <v>33</v>
      </c>
      <c r="E159" s="2"/>
      <c r="F159" s="2"/>
      <c r="G159" s="3"/>
      <c r="H159" s="7" t="str">
        <f t="shared" ref="H159:H161" si="13">IF(AND(E159="",F159=""),"Đề nghị nhập số liệu","")</f>
        <v>Đề nghị nhập số liệu</v>
      </c>
    </row>
    <row r="160" spans="1:8" ht="28.5" customHeight="1">
      <c r="A160" s="5" t="s">
        <v>48</v>
      </c>
      <c r="B160" s="47" t="s">
        <v>145</v>
      </c>
      <c r="C160" s="48"/>
      <c r="D160" s="5" t="s">
        <v>33</v>
      </c>
      <c r="E160" s="2"/>
      <c r="F160" s="2"/>
      <c r="G160" s="3"/>
      <c r="H160" s="7" t="str">
        <f t="shared" si="13"/>
        <v>Đề nghị nhập số liệu</v>
      </c>
    </row>
    <row r="161" spans="1:8" ht="28.5" customHeight="1">
      <c r="A161" s="5" t="s">
        <v>48</v>
      </c>
      <c r="B161" s="47" t="s">
        <v>146</v>
      </c>
      <c r="C161" s="48"/>
      <c r="D161" s="5" t="s">
        <v>33</v>
      </c>
      <c r="E161" s="2"/>
      <c r="F161" s="2"/>
      <c r="G161" s="3"/>
      <c r="H161" s="7" t="str">
        <f t="shared" si="13"/>
        <v>Đề nghị nhập số liệu</v>
      </c>
    </row>
    <row r="162" spans="1:8" ht="38.25" customHeight="1">
      <c r="A162" s="1">
        <v>9</v>
      </c>
      <c r="B162" s="53" t="s">
        <v>72</v>
      </c>
      <c r="C162" s="54"/>
      <c r="D162" s="54"/>
      <c r="E162" s="54"/>
      <c r="F162" s="54"/>
      <c r="G162" s="57"/>
    </row>
    <row r="163" spans="1:8" ht="40.15" customHeight="1">
      <c r="A163" s="13" t="s">
        <v>174</v>
      </c>
      <c r="B163" s="83" t="s">
        <v>86</v>
      </c>
      <c r="C163" s="84"/>
      <c r="D163" s="5" t="s">
        <v>73</v>
      </c>
      <c r="E163" s="2"/>
      <c r="F163" s="2"/>
      <c r="G163" s="3"/>
      <c r="H163" s="10" t="e">
        <f>IF(ABS(F163-E163)/E163&gt;40%,"Số liệu đột biến giữa hai năm, đề nghị giải thích","")</f>
        <v>#DIV/0!</v>
      </c>
    </row>
    <row r="164" spans="1:8" ht="45" customHeight="1">
      <c r="A164" s="13" t="s">
        <v>155</v>
      </c>
      <c r="B164" s="84" t="s">
        <v>88</v>
      </c>
      <c r="C164" s="84"/>
      <c r="D164" s="5" t="s">
        <v>73</v>
      </c>
      <c r="E164" s="2"/>
      <c r="F164" s="2"/>
      <c r="G164" s="3"/>
      <c r="H164" s="10" t="e">
        <f>IF(ABS(F164-E164)/E164&gt;40%,"Số liệu đột biến giữa hai năm, đề nghị giải thích","")</f>
        <v>#DIV/0!</v>
      </c>
    </row>
    <row r="165" spans="1:8" ht="28.5" customHeight="1">
      <c r="A165" s="5"/>
      <c r="B165" s="17" t="s">
        <v>87</v>
      </c>
      <c r="C165" s="17"/>
      <c r="D165" s="18"/>
      <c r="E165" s="19"/>
      <c r="F165" s="2"/>
      <c r="G165" s="19"/>
    </row>
    <row r="166" spans="1:8" ht="28.5" customHeight="1">
      <c r="A166" s="5" t="s">
        <v>156</v>
      </c>
      <c r="B166" s="51" t="s">
        <v>74</v>
      </c>
      <c r="C166" s="51"/>
      <c r="D166" s="5" t="s">
        <v>73</v>
      </c>
      <c r="E166" s="2"/>
      <c r="F166" s="2"/>
      <c r="G166" s="3"/>
      <c r="H166" s="10" t="e">
        <f>IF(ABS(F166-E166)/E166&gt;40%,"Số liệu đột biến giữa hai năm, đề nghị giải thích","")</f>
        <v>#DIV/0!</v>
      </c>
    </row>
    <row r="167" spans="1:8" ht="28.5" customHeight="1">
      <c r="A167" s="5" t="s">
        <v>157</v>
      </c>
      <c r="B167" s="51" t="s">
        <v>75</v>
      </c>
      <c r="C167" s="51"/>
      <c r="D167" s="5" t="s">
        <v>73</v>
      </c>
      <c r="E167" s="2"/>
      <c r="F167" s="2"/>
      <c r="G167" s="3"/>
      <c r="H167" s="10" t="e">
        <f>IF(ABS(F167-E167)/E167&gt;20%,"Số liệu đột biến giữa hai năm, đề nghị giải thích","")</f>
        <v>#DIV/0!</v>
      </c>
    </row>
    <row r="168" spans="1:8" ht="28.5" customHeight="1">
      <c r="A168" s="46" t="s">
        <v>185</v>
      </c>
      <c r="B168" s="51" t="s">
        <v>132</v>
      </c>
      <c r="C168" s="51"/>
      <c r="D168" s="5" t="s">
        <v>73</v>
      </c>
      <c r="E168" s="2"/>
      <c r="F168" s="2"/>
      <c r="G168" s="3"/>
      <c r="H168" s="10" t="e">
        <f>IF(OR(E168&gt;$E$226,F168&gt;$F$226),"Số liệu này không được lớn hơn tổng số dịch vụ công trực tuyến mức 4", IF(ABS(F168-E168)/E168&gt;20%,"Số liệu đột biến giữa hai năm, đề nghị giải thích",""))</f>
        <v>#DIV/0!</v>
      </c>
    </row>
    <row r="169" spans="1:8" ht="28.5" customHeight="1">
      <c r="A169" s="46" t="s">
        <v>186</v>
      </c>
      <c r="B169" s="51" t="s">
        <v>133</v>
      </c>
      <c r="C169" s="51"/>
      <c r="D169" s="5" t="s">
        <v>73</v>
      </c>
      <c r="E169" s="2"/>
      <c r="F169" s="2"/>
      <c r="G169" s="3"/>
      <c r="H169" s="10" t="e">
        <f>IF(OR(E169&gt;$E$227,F169&gt;$F$227),"Số liệu này không được lớn hơn tổng số dịch vụ công trực tuyến mức 3", IF(ABS(F169-E169)/E169&gt;20%,"Số liệu đột biến giữa hai năm, đề nghị giải thích",""))</f>
        <v>#DIV/0!</v>
      </c>
    </row>
    <row r="170" spans="1:8" ht="28.5" customHeight="1">
      <c r="A170" s="46" t="s">
        <v>158</v>
      </c>
      <c r="B170" s="47" t="s">
        <v>147</v>
      </c>
      <c r="C170" s="48"/>
      <c r="D170" s="5" t="s">
        <v>73</v>
      </c>
      <c r="E170" s="2"/>
      <c r="F170" s="2"/>
      <c r="G170" s="3"/>
      <c r="H170" s="10" t="e">
        <f>IF(OR(E170&gt;$E$224,F170&gt;$F$224),"Số liệu này không được lớn hơn tổng số dịch vụ công trực tuyến", IF(ABS(F170-E170)/E170&gt;20%,"Số liệu đột biến giữa hai năm, đề nghị giải thích",""))</f>
        <v>#DIV/0!</v>
      </c>
    </row>
    <row r="171" spans="1:8" ht="28.5" customHeight="1">
      <c r="A171" s="1">
        <v>10</v>
      </c>
      <c r="B171" s="53" t="s">
        <v>138</v>
      </c>
      <c r="C171" s="57"/>
      <c r="D171" s="5" t="s">
        <v>76</v>
      </c>
      <c r="E171" s="2"/>
      <c r="F171" s="2"/>
      <c r="G171" s="3"/>
      <c r="H171" s="10" t="e">
        <f>IF(E171&gt;1,"Số liệu này không được lớn hơn 100%", IF(ABS(F171-E171)/E171&gt;20%,"Số liệu đột biến giữa hai năm, đề nghị giải thích",""))</f>
        <v>#DIV/0!</v>
      </c>
    </row>
    <row r="172" spans="1:8" ht="28.5" customHeight="1">
      <c r="A172" s="1">
        <v>11</v>
      </c>
      <c r="B172" s="91" t="s">
        <v>104</v>
      </c>
      <c r="C172" s="91"/>
      <c r="D172" s="1" t="s">
        <v>41</v>
      </c>
      <c r="E172" s="20"/>
      <c r="F172" s="20"/>
      <c r="G172" s="21"/>
      <c r="H172" s="7" t="str">
        <f>IF(OR(E172="",F172=""),"Đề nghị nhập số liệu","")</f>
        <v>Đề nghị nhập số liệu</v>
      </c>
    </row>
    <row r="173" spans="1:8" ht="15">
      <c r="D173" s="38"/>
    </row>
    <row r="174" spans="1:8" ht="15">
      <c r="B174" s="39" t="s">
        <v>103</v>
      </c>
      <c r="D174" s="38"/>
    </row>
    <row r="175" spans="1:8" ht="15">
      <c r="D175" s="38"/>
    </row>
    <row r="176" spans="1:8" ht="21.2" customHeight="1">
      <c r="A176" s="5" t="s">
        <v>48</v>
      </c>
      <c r="B176" s="32" t="s">
        <v>77</v>
      </c>
      <c r="C176" s="89"/>
      <c r="D176" s="89"/>
      <c r="E176" s="89"/>
      <c r="F176" s="89"/>
      <c r="G176" s="90"/>
    </row>
    <row r="177" spans="1:7" ht="21.2" customHeight="1">
      <c r="A177" s="5" t="s">
        <v>48</v>
      </c>
      <c r="B177" s="32" t="s">
        <v>78</v>
      </c>
      <c r="C177" s="89"/>
      <c r="D177" s="89"/>
      <c r="E177" s="89"/>
      <c r="F177" s="89"/>
      <c r="G177" s="90"/>
    </row>
    <row r="178" spans="1:7" ht="21.2" customHeight="1">
      <c r="A178" s="5" t="s">
        <v>48</v>
      </c>
      <c r="B178" s="32" t="s">
        <v>79</v>
      </c>
      <c r="C178" s="89"/>
      <c r="D178" s="89"/>
      <c r="E178" s="89"/>
      <c r="F178" s="89"/>
      <c r="G178" s="90"/>
    </row>
    <row r="179" spans="1:7" ht="21.2" customHeight="1">
      <c r="A179" s="5" t="s">
        <v>48</v>
      </c>
      <c r="B179" s="32" t="s">
        <v>82</v>
      </c>
      <c r="C179" s="89"/>
      <c r="D179" s="89"/>
      <c r="E179" s="89"/>
      <c r="F179" s="89"/>
      <c r="G179" s="90"/>
    </row>
    <row r="180" spans="1:7" ht="21.2" customHeight="1">
      <c r="A180" s="5" t="s">
        <v>48</v>
      </c>
      <c r="B180" s="32" t="s">
        <v>80</v>
      </c>
      <c r="C180" s="89"/>
      <c r="D180" s="89"/>
      <c r="E180" s="89"/>
      <c r="F180" s="89"/>
      <c r="G180" s="90"/>
    </row>
    <row r="181" spans="1:7" ht="21.2" customHeight="1">
      <c r="A181" s="5" t="s">
        <v>48</v>
      </c>
      <c r="B181" s="32" t="s">
        <v>4</v>
      </c>
      <c r="C181" s="89"/>
      <c r="D181" s="89"/>
      <c r="E181" s="89"/>
      <c r="F181" s="89"/>
      <c r="G181" s="90"/>
    </row>
    <row r="182" spans="1:7" ht="15">
      <c r="D182" s="38"/>
    </row>
    <row r="183" spans="1:7" ht="15">
      <c r="D183" s="38"/>
    </row>
    <row r="184" spans="1:7" ht="15">
      <c r="D184" s="86" t="s">
        <v>137</v>
      </c>
      <c r="E184" s="86"/>
      <c r="F184" s="86"/>
      <c r="G184" s="86"/>
    </row>
    <row r="185" spans="1:7" ht="44.25">
      <c r="B185" s="40" t="s">
        <v>91</v>
      </c>
      <c r="D185" s="87" t="s">
        <v>92</v>
      </c>
      <c r="E185" s="88"/>
      <c r="F185" s="88"/>
      <c r="G185" s="88"/>
    </row>
    <row r="186" spans="1:7" ht="15">
      <c r="D186" s="38"/>
    </row>
    <row r="187" spans="1:7" ht="15">
      <c r="D187" s="38"/>
    </row>
    <row r="188" spans="1:7" ht="15">
      <c r="D188" s="38"/>
    </row>
    <row r="189" spans="1:7" ht="15">
      <c r="D189" s="38"/>
    </row>
  </sheetData>
  <customSheetViews>
    <customSheetView guid="{441F8A54-E412-4FAB-B933-D96F70858AF6}" scale="85" showPageBreaks="1" topLeftCell="A151">
      <selection activeCell="G134" sqref="G134"/>
      <pageMargins left="0.7" right="0.23622047244094491" top="0.47244094488188981" bottom="0.51181102362204722" header="0.31496062992125984" footer="0.31496062992125984"/>
      <pageSetup paperSize="9" orientation="landscape" r:id="rId1"/>
      <headerFooter>
        <oddFooter>&amp;C&amp;P</oddFooter>
      </headerFooter>
    </customSheetView>
    <customSheetView guid="{8DF2DFA8-7EE8-45E6-92CB-68BF2FD72D63}" topLeftCell="A109">
      <selection activeCell="E154" sqref="E154"/>
      <pageMargins left="0.37" right="0.23622047244094491" top="0.47244094488188981" bottom="0.51181102362204722" header="0.31496062992125984" footer="0.31496062992125984"/>
      <pageSetup paperSize="9" orientation="portrait" r:id="rId2"/>
      <headerFooter>
        <oddFooter>&amp;C&amp;P</oddFooter>
      </headerFooter>
    </customSheetView>
  </customSheetViews>
  <mergeCells count="169">
    <mergeCell ref="D184:G184"/>
    <mergeCell ref="D185:G185"/>
    <mergeCell ref="C176:G176"/>
    <mergeCell ref="C177:G177"/>
    <mergeCell ref="C178:G178"/>
    <mergeCell ref="C179:G179"/>
    <mergeCell ref="C180:G180"/>
    <mergeCell ref="C181:G181"/>
    <mergeCell ref="B172:C172"/>
    <mergeCell ref="B167:C167"/>
    <mergeCell ref="B166:C166"/>
    <mergeCell ref="B163:C163"/>
    <mergeCell ref="B164:C164"/>
    <mergeCell ref="B171:C171"/>
    <mergeCell ref="B142:C142"/>
    <mergeCell ref="B143:C143"/>
    <mergeCell ref="B144:C144"/>
    <mergeCell ref="B145:C145"/>
    <mergeCell ref="B146:C146"/>
    <mergeCell ref="B147:C147"/>
    <mergeCell ref="B148:C148"/>
    <mergeCell ref="B151:C151"/>
    <mergeCell ref="B154:C154"/>
    <mergeCell ref="B155:C155"/>
    <mergeCell ref="B150:C150"/>
    <mergeCell ref="B152:C152"/>
    <mergeCell ref="B153:C153"/>
    <mergeCell ref="B159:C159"/>
    <mergeCell ref="B160:C160"/>
    <mergeCell ref="B161:C161"/>
    <mergeCell ref="B168:C168"/>
    <mergeCell ref="B169:C169"/>
    <mergeCell ref="B170:C170"/>
    <mergeCell ref="B135:C135"/>
    <mergeCell ref="B136:C136"/>
    <mergeCell ref="B137:C137"/>
    <mergeCell ref="B138:C138"/>
    <mergeCell ref="B139:C139"/>
    <mergeCell ref="B140:C140"/>
    <mergeCell ref="B141:C141"/>
    <mergeCell ref="B128:C128"/>
    <mergeCell ref="B129:C129"/>
    <mergeCell ref="B130:C130"/>
    <mergeCell ref="B131:C131"/>
    <mergeCell ref="B132:C132"/>
    <mergeCell ref="B133:C133"/>
    <mergeCell ref="B134:C134"/>
    <mergeCell ref="B127:C127"/>
    <mergeCell ref="B119:C119"/>
    <mergeCell ref="B120:C120"/>
    <mergeCell ref="B121:C121"/>
    <mergeCell ref="B123:C123"/>
    <mergeCell ref="B113:C113"/>
    <mergeCell ref="B114:C114"/>
    <mergeCell ref="B115:C115"/>
    <mergeCell ref="B116:C116"/>
    <mergeCell ref="B117:C117"/>
    <mergeCell ref="B118:C118"/>
    <mergeCell ref="B122:G122"/>
    <mergeCell ref="B101:C101"/>
    <mergeCell ref="B102:C102"/>
    <mergeCell ref="B103:C103"/>
    <mergeCell ref="B104:C104"/>
    <mergeCell ref="B105:C105"/>
    <mergeCell ref="B107:C107"/>
    <mergeCell ref="B124:C124"/>
    <mergeCell ref="B125:C125"/>
    <mergeCell ref="B126:C126"/>
    <mergeCell ref="D1:G1"/>
    <mergeCell ref="D2:G2"/>
    <mergeCell ref="B17:C17"/>
    <mergeCell ref="B16:C16"/>
    <mergeCell ref="C9:G9"/>
    <mergeCell ref="C10:G10"/>
    <mergeCell ref="C11:G11"/>
    <mergeCell ref="A1:C1"/>
    <mergeCell ref="A2:C2"/>
    <mergeCell ref="A6:G6"/>
    <mergeCell ref="A4:G4"/>
    <mergeCell ref="B7:G7"/>
    <mergeCell ref="C12:G12"/>
    <mergeCell ref="C13:G13"/>
    <mergeCell ref="C14:G14"/>
    <mergeCell ref="B15:C15"/>
    <mergeCell ref="B18:C18"/>
    <mergeCell ref="B38:C38"/>
    <mergeCell ref="B39:C39"/>
    <mergeCell ref="B40:C40"/>
    <mergeCell ref="B41:C41"/>
    <mergeCell ref="B42:C42"/>
    <mergeCell ref="B43:C43"/>
    <mergeCell ref="B37:C37"/>
    <mergeCell ref="B24:C24"/>
    <mergeCell ref="B22:C22"/>
    <mergeCell ref="B34:C34"/>
    <mergeCell ref="B35:C35"/>
    <mergeCell ref="B36:C36"/>
    <mergeCell ref="B25:C25"/>
    <mergeCell ref="B26:C26"/>
    <mergeCell ref="B28:C28"/>
    <mergeCell ref="B29:C29"/>
    <mergeCell ref="B30:C30"/>
    <mergeCell ref="B31:C31"/>
    <mergeCell ref="B32:C32"/>
    <mergeCell ref="B33:C33"/>
    <mergeCell ref="B20:C20"/>
    <mergeCell ref="B23:C23"/>
    <mergeCell ref="B27:C27"/>
    <mergeCell ref="B49:C49"/>
    <mergeCell ref="B56:C56"/>
    <mergeCell ref="B51:C51"/>
    <mergeCell ref="B52:C52"/>
    <mergeCell ref="B53:C53"/>
    <mergeCell ref="B54:C54"/>
    <mergeCell ref="B55:C55"/>
    <mergeCell ref="B44:C44"/>
    <mergeCell ref="B45:C45"/>
    <mergeCell ref="B46:C46"/>
    <mergeCell ref="B47:C47"/>
    <mergeCell ref="B48:C48"/>
    <mergeCell ref="B50:C50"/>
    <mergeCell ref="B158:C158"/>
    <mergeCell ref="B64:C64"/>
    <mergeCell ref="B66:C66"/>
    <mergeCell ref="B67:C67"/>
    <mergeCell ref="B162:G162"/>
    <mergeCell ref="B84:C84"/>
    <mergeCell ref="B85:C85"/>
    <mergeCell ref="B86:C86"/>
    <mergeCell ref="B87:C87"/>
    <mergeCell ref="B83:C83"/>
    <mergeCell ref="B92:C92"/>
    <mergeCell ref="B93:C93"/>
    <mergeCell ref="B94:C94"/>
    <mergeCell ref="B95:C95"/>
    <mergeCell ref="B96:C96"/>
    <mergeCell ref="B99:C99"/>
    <mergeCell ref="B88:C88"/>
    <mergeCell ref="B89:C89"/>
    <mergeCell ref="B79:C79"/>
    <mergeCell ref="B80:C80"/>
    <mergeCell ref="B81:C81"/>
    <mergeCell ref="B74:C74"/>
    <mergeCell ref="B75:C75"/>
    <mergeCell ref="B77:C77"/>
    <mergeCell ref="B78:C78"/>
    <mergeCell ref="B57:C57"/>
    <mergeCell ref="B157:C157"/>
    <mergeCell ref="B58:C58"/>
    <mergeCell ref="B59:C59"/>
    <mergeCell ref="B60:C60"/>
    <mergeCell ref="B61:C61"/>
    <mergeCell ref="B62:C62"/>
    <mergeCell ref="B63:C63"/>
    <mergeCell ref="B90:C90"/>
    <mergeCell ref="B91:C91"/>
    <mergeCell ref="B97:C97"/>
    <mergeCell ref="B98:C98"/>
    <mergeCell ref="B106:C106"/>
    <mergeCell ref="B108:C108"/>
    <mergeCell ref="B109:C109"/>
    <mergeCell ref="B110:C110"/>
    <mergeCell ref="B111:C111"/>
    <mergeCell ref="B68:C68"/>
    <mergeCell ref="B65:C65"/>
    <mergeCell ref="B69:C69"/>
    <mergeCell ref="B73:C73"/>
    <mergeCell ref="B112:C112"/>
    <mergeCell ref="B100:C100"/>
  </mergeCells>
  <pageMargins left="1.01" right="0.23622047244094499" top="0.57999999999999996" bottom="0.59" header="0.31496062992126" footer="0.31496062992126"/>
  <pageSetup paperSize="9" scale="95" orientation="landscape" r:id="rId3"/>
  <headerFooter>
    <oddFooter>&amp;C&amp;P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Thông tin chung</vt:lpstr>
      <vt:lpstr>'Thông tin chung'!Print_Area</vt:lpstr>
      <vt:lpstr>'Thông tin chung'!Print_Titles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THANHTUNG</cp:lastModifiedBy>
  <cp:lastPrinted>2022-05-20T03:32:09Z</cp:lastPrinted>
  <dcterms:created xsi:type="dcterms:W3CDTF">2018-03-21T02:59:06Z</dcterms:created>
  <dcterms:modified xsi:type="dcterms:W3CDTF">2022-05-20T03:33:48Z</dcterms:modified>
</cp:coreProperties>
</file>